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lukin.MINSTROY\Desktop\Программа БКД Старовойт\"/>
    </mc:Choice>
  </mc:AlternateContent>
  <bookViews>
    <workbookView xWindow="0" yWindow="0" windowWidth="28770" windowHeight="11850" tabRatio="726" activeTab="1"/>
  </bookViews>
  <sheets>
    <sheet name="Приложение № 1 " sheetId="3" r:id="rId1"/>
    <sheet name="Приложение № 2" sheetId="4" r:id="rId2"/>
    <sheet name="Приложение № 3" sheetId="1" r:id="rId3"/>
    <sheet name="Приложение № 4" sheetId="2" r:id="rId4"/>
  </sheets>
  <definedNames>
    <definedName name="_GoBack" localSheetId="2">'Приложение № 3'!$A$418</definedName>
    <definedName name="_xlnm._FilterDatabase" localSheetId="1" hidden="1">'Приложение № 2'!$A$64:$AC$64</definedName>
    <definedName name="_xlnm.Print_Titles" localSheetId="1">'Приложение № 2'!$8:$12</definedName>
    <definedName name="_xlnm.Print_Titles" localSheetId="2">'Приложение № 3'!$9:$9</definedName>
    <definedName name="_xlnm.Print_Titles" localSheetId="3">'Приложение № 4'!$8:$12</definedName>
    <definedName name="_xlnm.Print_Area" localSheetId="0">'Приложение № 1 '!$A$1:$D$26</definedName>
    <definedName name="_xlnm.Print_Area" localSheetId="1">'Приложение № 2'!$A$1:$AG$537</definedName>
    <definedName name="_xlnm.Print_Area" localSheetId="2">'Приложение № 3'!$A$1:$G$419</definedName>
    <definedName name="_xlnm.Print_Area" localSheetId="3">'Приложение № 4'!$A$1:$AA$389</definedName>
  </definedNames>
  <calcPr calcId="152511"/>
</workbook>
</file>

<file path=xl/calcChain.xml><?xml version="1.0" encoding="utf-8"?>
<calcChain xmlns="http://schemas.openxmlformats.org/spreadsheetml/2006/main">
  <c r="J166" i="4" l="1"/>
  <c r="H166" i="4"/>
  <c r="J163" i="4"/>
  <c r="J164" i="4"/>
  <c r="J165" i="4"/>
  <c r="H163" i="4"/>
  <c r="H164" i="4"/>
  <c r="H165" i="4"/>
  <c r="J162" i="4"/>
  <c r="H162" i="4"/>
  <c r="G30" i="4" l="1"/>
  <c r="Y387" i="2" l="1"/>
  <c r="V387" i="2"/>
  <c r="S387" i="2"/>
  <c r="P387" i="2"/>
  <c r="Y386" i="2"/>
  <c r="V386" i="2"/>
  <c r="S386" i="2"/>
  <c r="P386" i="2"/>
  <c r="Y385" i="2"/>
  <c r="V385" i="2"/>
  <c r="S385" i="2"/>
  <c r="P385" i="2"/>
  <c r="Y384" i="2"/>
  <c r="V384" i="2"/>
  <c r="S384" i="2"/>
  <c r="P384" i="2"/>
  <c r="Y383" i="2"/>
  <c r="V383" i="2"/>
  <c r="S383" i="2"/>
  <c r="P383" i="2"/>
  <c r="Y382" i="2"/>
  <c r="V382" i="2"/>
  <c r="S382" i="2"/>
  <c r="P382" i="2"/>
  <c r="Y381" i="2"/>
  <c r="V381" i="2"/>
  <c r="S381" i="2"/>
  <c r="P381" i="2"/>
  <c r="Y380" i="2"/>
  <c r="V380" i="2"/>
  <c r="S380" i="2"/>
  <c r="P380" i="2"/>
  <c r="Y379" i="2"/>
  <c r="V379" i="2"/>
  <c r="S379" i="2"/>
  <c r="P379" i="2"/>
  <c r="Y378" i="2"/>
  <c r="V378" i="2"/>
  <c r="S378" i="2"/>
  <c r="P378" i="2"/>
  <c r="Y377" i="2"/>
  <c r="V377" i="2"/>
  <c r="S377" i="2"/>
  <c r="P377" i="2"/>
  <c r="Y376" i="2"/>
  <c r="V376" i="2"/>
  <c r="S376" i="2"/>
  <c r="P376" i="2"/>
  <c r="Y375" i="2"/>
  <c r="V375" i="2"/>
  <c r="S375" i="2"/>
  <c r="P375" i="2"/>
  <c r="Y374" i="2"/>
  <c r="V374" i="2"/>
  <c r="S374" i="2"/>
  <c r="P374" i="2"/>
  <c r="Y373" i="2"/>
  <c r="V373" i="2"/>
  <c r="S373" i="2"/>
  <c r="P373" i="2"/>
  <c r="Y372" i="2"/>
  <c r="V372" i="2"/>
  <c r="S372" i="2"/>
  <c r="P372" i="2"/>
  <c r="Y371" i="2"/>
  <c r="V371" i="2"/>
  <c r="S371" i="2"/>
  <c r="P371" i="2"/>
  <c r="Y370" i="2"/>
  <c r="V370" i="2"/>
  <c r="S370" i="2"/>
  <c r="P370" i="2"/>
  <c r="Y369" i="2"/>
  <c r="V369" i="2"/>
  <c r="S369" i="2"/>
  <c r="P369" i="2"/>
  <c r="Y368" i="2"/>
  <c r="V368" i="2"/>
  <c r="S368" i="2"/>
  <c r="P368" i="2"/>
  <c r="Y367" i="2"/>
  <c r="V367" i="2"/>
  <c r="S367" i="2"/>
  <c r="P367" i="2"/>
  <c r="Y366" i="2"/>
  <c r="V366" i="2"/>
  <c r="S366" i="2"/>
  <c r="P366" i="2"/>
  <c r="Y365" i="2"/>
  <c r="V365" i="2"/>
  <c r="S365" i="2"/>
  <c r="P365" i="2"/>
  <c r="Y364" i="2"/>
  <c r="V364" i="2"/>
  <c r="S364" i="2"/>
  <c r="P364" i="2"/>
  <c r="Y363" i="2"/>
  <c r="V363" i="2"/>
  <c r="S363" i="2"/>
  <c r="P363" i="2"/>
  <c r="Y362" i="2"/>
  <c r="V362" i="2"/>
  <c r="S362" i="2"/>
  <c r="P362" i="2"/>
  <c r="Y361" i="2"/>
  <c r="V361" i="2"/>
  <c r="S361" i="2"/>
  <c r="P361" i="2"/>
  <c r="Y360" i="2"/>
  <c r="V360" i="2"/>
  <c r="S360" i="2"/>
  <c r="P360" i="2"/>
  <c r="Y359" i="2"/>
  <c r="V359" i="2"/>
  <c r="S359" i="2"/>
  <c r="P359" i="2"/>
  <c r="Y358" i="2"/>
  <c r="V358" i="2"/>
  <c r="S358" i="2"/>
  <c r="P358" i="2"/>
  <c r="Y357" i="2"/>
  <c r="V357" i="2"/>
  <c r="S357" i="2"/>
  <c r="P357" i="2"/>
  <c r="Y356" i="2"/>
  <c r="V356" i="2"/>
  <c r="S356" i="2"/>
  <c r="P356" i="2"/>
  <c r="Y355" i="2"/>
  <c r="V355" i="2"/>
  <c r="S355" i="2"/>
  <c r="P355" i="2"/>
  <c r="Y354" i="2"/>
  <c r="V354" i="2"/>
  <c r="S354" i="2"/>
  <c r="P354" i="2"/>
  <c r="Y353" i="2"/>
  <c r="V353" i="2"/>
  <c r="S353" i="2"/>
  <c r="P353" i="2"/>
  <c r="Y352" i="2"/>
  <c r="V352" i="2"/>
  <c r="S352" i="2"/>
  <c r="P352" i="2"/>
  <c r="Y351" i="2"/>
  <c r="V351" i="2"/>
  <c r="S351" i="2"/>
  <c r="P351" i="2"/>
  <c r="Y350" i="2"/>
  <c r="V350" i="2"/>
  <c r="S350" i="2"/>
  <c r="P350" i="2"/>
  <c r="Y349" i="2"/>
  <c r="V349" i="2"/>
  <c r="S349" i="2"/>
  <c r="P349" i="2"/>
  <c r="Y348" i="2"/>
  <c r="V348" i="2"/>
  <c r="S348" i="2"/>
  <c r="P348" i="2"/>
  <c r="Y347" i="2"/>
  <c r="V347" i="2"/>
  <c r="S347" i="2"/>
  <c r="P347" i="2"/>
  <c r="Y346" i="2"/>
  <c r="V346" i="2"/>
  <c r="S346" i="2"/>
  <c r="P346" i="2"/>
  <c r="Y345" i="2"/>
  <c r="V345" i="2"/>
  <c r="S345" i="2"/>
  <c r="P345" i="2"/>
  <c r="Y344" i="2"/>
  <c r="V344" i="2"/>
  <c r="S344" i="2"/>
  <c r="P344" i="2"/>
  <c r="Y343" i="2"/>
  <c r="V343" i="2"/>
  <c r="S343" i="2"/>
  <c r="P343" i="2"/>
  <c r="Y342" i="2"/>
  <c r="V342" i="2"/>
  <c r="S342" i="2"/>
  <c r="P342" i="2"/>
  <c r="Y341" i="2"/>
  <c r="V341" i="2"/>
  <c r="S341" i="2"/>
  <c r="P341" i="2"/>
  <c r="Y340" i="2"/>
  <c r="V340" i="2"/>
  <c r="S340" i="2"/>
  <c r="P340" i="2"/>
  <c r="Y339" i="2"/>
  <c r="V339" i="2"/>
  <c r="S339" i="2"/>
  <c r="P339" i="2"/>
  <c r="Y338" i="2"/>
  <c r="V338" i="2"/>
  <c r="S338" i="2"/>
  <c r="P338" i="2"/>
  <c r="Y337" i="2"/>
  <c r="V337" i="2"/>
  <c r="S337" i="2"/>
  <c r="P337" i="2"/>
  <c r="Y336" i="2"/>
  <c r="V336" i="2"/>
  <c r="S336" i="2"/>
  <c r="P336" i="2"/>
  <c r="Y335" i="2"/>
  <c r="V335" i="2"/>
  <c r="S335" i="2"/>
  <c r="P335" i="2"/>
  <c r="Y334" i="2"/>
  <c r="V334" i="2"/>
  <c r="S334" i="2"/>
  <c r="P334" i="2"/>
  <c r="Y333" i="2"/>
  <c r="V333" i="2"/>
  <c r="S333" i="2"/>
  <c r="P333" i="2"/>
  <c r="Y332" i="2"/>
  <c r="V332" i="2"/>
  <c r="S332" i="2"/>
  <c r="P332" i="2"/>
  <c r="Y331" i="2"/>
  <c r="V331" i="2"/>
  <c r="S331" i="2"/>
  <c r="P331" i="2"/>
  <c r="Y330" i="2"/>
  <c r="V330" i="2"/>
  <c r="S330" i="2"/>
  <c r="P330" i="2"/>
  <c r="Y329" i="2"/>
  <c r="V329" i="2"/>
  <c r="S329" i="2"/>
  <c r="P329" i="2"/>
  <c r="Y328" i="2"/>
  <c r="V328" i="2"/>
  <c r="S328" i="2"/>
  <c r="P328" i="2"/>
  <c r="Y327" i="2"/>
  <c r="V327" i="2"/>
  <c r="S327" i="2"/>
  <c r="P327" i="2"/>
  <c r="Y326" i="2"/>
  <c r="V326" i="2"/>
  <c r="S326" i="2"/>
  <c r="P326" i="2"/>
  <c r="Y325" i="2"/>
  <c r="V325" i="2"/>
  <c r="S325" i="2"/>
  <c r="P325" i="2"/>
  <c r="Y324" i="2"/>
  <c r="V324" i="2"/>
  <c r="S324" i="2"/>
  <c r="P324" i="2"/>
  <c r="Y323" i="2"/>
  <c r="V323" i="2"/>
  <c r="S323" i="2"/>
  <c r="P323" i="2"/>
  <c r="Y322" i="2"/>
  <c r="V322" i="2"/>
  <c r="S322" i="2"/>
  <c r="P322" i="2"/>
  <c r="Y321" i="2"/>
  <c r="V321" i="2"/>
  <c r="S321" i="2"/>
  <c r="P321" i="2"/>
  <c r="Y320" i="2"/>
  <c r="V320" i="2"/>
  <c r="S320" i="2"/>
  <c r="P320" i="2"/>
  <c r="Y319" i="2"/>
  <c r="V319" i="2"/>
  <c r="S319" i="2"/>
  <c r="P319" i="2"/>
  <c r="Y318" i="2"/>
  <c r="V318" i="2"/>
  <c r="S318" i="2"/>
  <c r="P318" i="2"/>
  <c r="Y317" i="2"/>
  <c r="V317" i="2"/>
  <c r="S317" i="2"/>
  <c r="P317" i="2"/>
  <c r="Y316" i="2"/>
  <c r="V316" i="2"/>
  <c r="S316" i="2"/>
  <c r="P316" i="2"/>
  <c r="Y315" i="2"/>
  <c r="V315" i="2"/>
  <c r="S315" i="2"/>
  <c r="P315" i="2"/>
  <c r="Y314" i="2"/>
  <c r="V314" i="2"/>
  <c r="S314" i="2"/>
  <c r="P314" i="2"/>
  <c r="Y313" i="2"/>
  <c r="V313" i="2"/>
  <c r="S313" i="2"/>
  <c r="P313" i="2"/>
  <c r="Y312" i="2"/>
  <c r="V312" i="2"/>
  <c r="S312" i="2"/>
  <c r="P312" i="2"/>
  <c r="Y311" i="2"/>
  <c r="V311" i="2"/>
  <c r="S311" i="2"/>
  <c r="P311" i="2"/>
  <c r="Y310" i="2"/>
  <c r="V310" i="2"/>
  <c r="S310" i="2"/>
  <c r="P310" i="2"/>
  <c r="Y309" i="2"/>
  <c r="V309" i="2"/>
  <c r="S309" i="2"/>
  <c r="P309" i="2"/>
  <c r="Y308" i="2"/>
  <c r="V308" i="2"/>
  <c r="S308" i="2"/>
  <c r="P308" i="2"/>
  <c r="Y307" i="2"/>
  <c r="V307" i="2"/>
  <c r="S307" i="2"/>
  <c r="P307" i="2"/>
  <c r="Y306" i="2"/>
  <c r="V306" i="2"/>
  <c r="S306" i="2"/>
  <c r="P306" i="2"/>
  <c r="Y305" i="2"/>
  <c r="V305" i="2"/>
  <c r="S305" i="2"/>
  <c r="P305" i="2"/>
  <c r="Y304" i="2"/>
  <c r="V304" i="2"/>
  <c r="S304" i="2"/>
  <c r="P304" i="2"/>
  <c r="Y303" i="2"/>
  <c r="V303" i="2"/>
  <c r="S303" i="2"/>
  <c r="P303" i="2"/>
  <c r="Y302" i="2"/>
  <c r="V302" i="2"/>
  <c r="S302" i="2"/>
  <c r="P302" i="2"/>
  <c r="Y301" i="2"/>
  <c r="V301" i="2"/>
  <c r="S301" i="2"/>
  <c r="P301" i="2"/>
  <c r="Y300" i="2"/>
  <c r="V300" i="2"/>
  <c r="S300" i="2"/>
  <c r="P300" i="2"/>
  <c r="Y299" i="2"/>
  <c r="V299" i="2"/>
  <c r="S299" i="2"/>
  <c r="P299" i="2"/>
  <c r="Y298" i="2"/>
  <c r="V298" i="2"/>
  <c r="S298" i="2"/>
  <c r="P298" i="2"/>
  <c r="Y297" i="2"/>
  <c r="V297" i="2"/>
  <c r="S297" i="2"/>
  <c r="P297" i="2"/>
  <c r="Y296" i="2"/>
  <c r="V296" i="2"/>
  <c r="S296" i="2"/>
  <c r="P296" i="2"/>
  <c r="Y295" i="2"/>
  <c r="V295" i="2"/>
  <c r="S295" i="2"/>
  <c r="P295" i="2"/>
  <c r="Y294" i="2"/>
  <c r="V294" i="2"/>
  <c r="S294" i="2"/>
  <c r="P294" i="2"/>
  <c r="Y293" i="2"/>
  <c r="V293" i="2"/>
  <c r="S293" i="2"/>
  <c r="P293" i="2"/>
  <c r="Y292" i="2"/>
  <c r="V292" i="2"/>
  <c r="S292" i="2"/>
  <c r="P292" i="2"/>
  <c r="Y291" i="2"/>
  <c r="V291" i="2"/>
  <c r="S291" i="2"/>
  <c r="P291" i="2"/>
  <c r="Y290" i="2"/>
  <c r="V290" i="2"/>
  <c r="S290" i="2"/>
  <c r="P290" i="2"/>
  <c r="Y289" i="2"/>
  <c r="V289" i="2"/>
  <c r="S289" i="2"/>
  <c r="P289" i="2"/>
  <c r="Y288" i="2"/>
  <c r="V288" i="2"/>
  <c r="S288" i="2"/>
  <c r="P288" i="2"/>
  <c r="Y287" i="2"/>
  <c r="V287" i="2"/>
  <c r="S287" i="2"/>
  <c r="P287" i="2"/>
  <c r="Y286" i="2"/>
  <c r="V286" i="2"/>
  <c r="S286" i="2"/>
  <c r="P286" i="2"/>
  <c r="Y285" i="2"/>
  <c r="V285" i="2"/>
  <c r="S285" i="2"/>
  <c r="P285" i="2"/>
  <c r="Y284" i="2"/>
  <c r="V284" i="2"/>
  <c r="S284" i="2"/>
  <c r="P284" i="2"/>
  <c r="Y283" i="2"/>
  <c r="V283" i="2"/>
  <c r="S283" i="2"/>
  <c r="P283" i="2"/>
  <c r="Y282" i="2"/>
  <c r="V282" i="2"/>
  <c r="S282" i="2"/>
  <c r="P282" i="2"/>
  <c r="Y281" i="2"/>
  <c r="V281" i="2"/>
  <c r="S281" i="2"/>
  <c r="P281" i="2"/>
  <c r="Y280" i="2"/>
  <c r="V280" i="2"/>
  <c r="S280" i="2"/>
  <c r="P280" i="2"/>
  <c r="Y279" i="2"/>
  <c r="V279" i="2"/>
  <c r="S279" i="2"/>
  <c r="P279" i="2"/>
  <c r="Y278" i="2"/>
  <c r="V278" i="2"/>
  <c r="S278" i="2"/>
  <c r="P278" i="2"/>
  <c r="Y277" i="2"/>
  <c r="V277" i="2"/>
  <c r="S277" i="2"/>
  <c r="P277" i="2"/>
  <c r="Y276" i="2"/>
  <c r="V276" i="2"/>
  <c r="S276" i="2"/>
  <c r="P276" i="2"/>
  <c r="Y275" i="2"/>
  <c r="V275" i="2"/>
  <c r="S275" i="2"/>
  <c r="P275" i="2"/>
  <c r="Y274" i="2"/>
  <c r="V274" i="2"/>
  <c r="S274" i="2"/>
  <c r="P274" i="2"/>
  <c r="Y273" i="2"/>
  <c r="V273" i="2"/>
  <c r="S273" i="2"/>
  <c r="P273" i="2"/>
  <c r="Y272" i="2"/>
  <c r="V272" i="2"/>
  <c r="S272" i="2"/>
  <c r="P272" i="2"/>
  <c r="Y271" i="2"/>
  <c r="V271" i="2"/>
  <c r="S271" i="2"/>
  <c r="P271" i="2"/>
  <c r="Y270" i="2"/>
  <c r="V270" i="2"/>
  <c r="S270" i="2"/>
  <c r="P270" i="2"/>
  <c r="Y269" i="2"/>
  <c r="V269" i="2"/>
  <c r="S269" i="2"/>
  <c r="P269" i="2"/>
  <c r="Y268" i="2"/>
  <c r="V268" i="2"/>
  <c r="S268" i="2"/>
  <c r="P268" i="2"/>
  <c r="Y267" i="2"/>
  <c r="V267" i="2"/>
  <c r="S267" i="2"/>
  <c r="P267" i="2"/>
  <c r="Y266" i="2"/>
  <c r="V266" i="2"/>
  <c r="S266" i="2"/>
  <c r="P266" i="2"/>
  <c r="Y265" i="2"/>
  <c r="V265" i="2"/>
  <c r="S265" i="2"/>
  <c r="P265" i="2"/>
  <c r="Y264" i="2"/>
  <c r="V264" i="2"/>
  <c r="S264" i="2"/>
  <c r="P264" i="2"/>
  <c r="Y263" i="2"/>
  <c r="V263" i="2"/>
  <c r="S263" i="2"/>
  <c r="P263" i="2"/>
  <c r="Y262" i="2"/>
  <c r="V262" i="2"/>
  <c r="S262" i="2"/>
  <c r="P262" i="2"/>
  <c r="Y261" i="2"/>
  <c r="V261" i="2"/>
  <c r="S261" i="2"/>
  <c r="P261" i="2"/>
  <c r="Y260" i="2"/>
  <c r="V260" i="2"/>
  <c r="S260" i="2"/>
  <c r="P260" i="2"/>
  <c r="Y259" i="2"/>
  <c r="V259" i="2"/>
  <c r="S259" i="2"/>
  <c r="P259" i="2"/>
  <c r="Y258" i="2"/>
  <c r="V258" i="2"/>
  <c r="S258" i="2"/>
  <c r="P258" i="2"/>
  <c r="Y257" i="2"/>
  <c r="V257" i="2"/>
  <c r="S257" i="2"/>
  <c r="P257" i="2"/>
  <c r="Y256" i="2"/>
  <c r="V256" i="2"/>
  <c r="S256" i="2"/>
  <c r="P256" i="2"/>
  <c r="Y255" i="2"/>
  <c r="V255" i="2"/>
  <c r="S255" i="2"/>
  <c r="P255" i="2"/>
  <c r="Y254" i="2"/>
  <c r="V254" i="2"/>
  <c r="S254" i="2"/>
  <c r="P254" i="2"/>
  <c r="Y253" i="2"/>
  <c r="V253" i="2"/>
  <c r="S253" i="2"/>
  <c r="P253" i="2"/>
  <c r="Y252" i="2"/>
  <c r="V252" i="2"/>
  <c r="S252" i="2"/>
  <c r="P252" i="2"/>
  <c r="Y251" i="2"/>
  <c r="V251" i="2"/>
  <c r="S251" i="2"/>
  <c r="P251" i="2"/>
  <c r="Y250" i="2"/>
  <c r="V250" i="2"/>
  <c r="S250" i="2"/>
  <c r="P250" i="2"/>
  <c r="Y249" i="2"/>
  <c r="V249" i="2"/>
  <c r="S249" i="2"/>
  <c r="P249" i="2"/>
  <c r="Y248" i="2"/>
  <c r="V248" i="2"/>
  <c r="S248" i="2"/>
  <c r="P248" i="2"/>
  <c r="Y247" i="2"/>
  <c r="V247" i="2"/>
  <c r="S247" i="2"/>
  <c r="P247" i="2"/>
  <c r="Y246" i="2"/>
  <c r="V246" i="2"/>
  <c r="S246" i="2"/>
  <c r="P246" i="2"/>
  <c r="Y245" i="2"/>
  <c r="V245" i="2"/>
  <c r="S245" i="2"/>
  <c r="P245" i="2"/>
  <c r="Y244" i="2"/>
  <c r="V244" i="2"/>
  <c r="S244" i="2"/>
  <c r="P244" i="2"/>
  <c r="Y243" i="2"/>
  <c r="V243" i="2"/>
  <c r="S243" i="2"/>
  <c r="P243" i="2"/>
  <c r="Y242" i="2"/>
  <c r="V242" i="2"/>
  <c r="S242" i="2"/>
  <c r="P242" i="2"/>
  <c r="Y241" i="2"/>
  <c r="V241" i="2"/>
  <c r="S241" i="2"/>
  <c r="P241" i="2"/>
  <c r="Y240" i="2"/>
  <c r="V240" i="2"/>
  <c r="S240" i="2"/>
  <c r="P240" i="2"/>
  <c r="Y239" i="2"/>
  <c r="V239" i="2"/>
  <c r="S239" i="2"/>
  <c r="P239" i="2"/>
  <c r="Y238" i="2"/>
  <c r="V238" i="2"/>
  <c r="S238" i="2"/>
  <c r="P238" i="2"/>
  <c r="Y237" i="2"/>
  <c r="V237" i="2"/>
  <c r="S237" i="2"/>
  <c r="P237" i="2"/>
  <c r="Y236" i="2"/>
  <c r="V236" i="2"/>
  <c r="S236" i="2"/>
  <c r="P236" i="2"/>
  <c r="Y235" i="2"/>
  <c r="V235" i="2"/>
  <c r="S235" i="2"/>
  <c r="P235" i="2"/>
  <c r="Y234" i="2"/>
  <c r="V234" i="2"/>
  <c r="S234" i="2"/>
  <c r="P234" i="2"/>
  <c r="Y233" i="2"/>
  <c r="V233" i="2"/>
  <c r="S233" i="2"/>
  <c r="P233" i="2"/>
  <c r="Y232" i="2"/>
  <c r="V232" i="2"/>
  <c r="S232" i="2"/>
  <c r="P232" i="2"/>
  <c r="Y231" i="2"/>
  <c r="V231" i="2"/>
  <c r="S231" i="2"/>
  <c r="P231" i="2"/>
  <c r="Y230" i="2"/>
  <c r="V230" i="2"/>
  <c r="S230" i="2"/>
  <c r="P230" i="2"/>
  <c r="Y229" i="2"/>
  <c r="V229" i="2"/>
  <c r="S229" i="2"/>
  <c r="P229" i="2"/>
  <c r="Y228" i="2"/>
  <c r="V228" i="2"/>
  <c r="S228" i="2"/>
  <c r="P228" i="2"/>
  <c r="Y227" i="2"/>
  <c r="V227" i="2"/>
  <c r="S227" i="2"/>
  <c r="P227" i="2"/>
  <c r="Y226" i="2"/>
  <c r="V226" i="2"/>
  <c r="S226" i="2"/>
  <c r="P226" i="2"/>
  <c r="Y225" i="2"/>
  <c r="V225" i="2"/>
  <c r="S225" i="2"/>
  <c r="P225" i="2"/>
  <c r="Y224" i="2"/>
  <c r="V224" i="2"/>
  <c r="S224" i="2"/>
  <c r="P224" i="2"/>
  <c r="Y223" i="2"/>
  <c r="V223" i="2"/>
  <c r="S223" i="2"/>
  <c r="P223" i="2"/>
  <c r="Y222" i="2"/>
  <c r="V222" i="2"/>
  <c r="S222" i="2"/>
  <c r="P222" i="2"/>
  <c r="Y221" i="2"/>
  <c r="V221" i="2"/>
  <c r="S221" i="2"/>
  <c r="P221" i="2"/>
  <c r="Y220" i="2"/>
  <c r="V220" i="2"/>
  <c r="S220" i="2"/>
  <c r="P220" i="2"/>
  <c r="Y219" i="2"/>
  <c r="V219" i="2"/>
  <c r="S219" i="2"/>
  <c r="P219" i="2"/>
  <c r="Y218" i="2"/>
  <c r="V218" i="2"/>
  <c r="S218" i="2"/>
  <c r="P218" i="2"/>
  <c r="Y217" i="2"/>
  <c r="V217" i="2"/>
  <c r="S217" i="2"/>
  <c r="P217" i="2"/>
  <c r="Y216" i="2"/>
  <c r="V216" i="2"/>
  <c r="S216" i="2"/>
  <c r="P216" i="2"/>
  <c r="Y215" i="2"/>
  <c r="V215" i="2"/>
  <c r="S215" i="2"/>
  <c r="P215" i="2"/>
  <c r="Y214" i="2"/>
  <c r="V214" i="2"/>
  <c r="S214" i="2"/>
  <c r="P214" i="2"/>
  <c r="Y213" i="2"/>
  <c r="V213" i="2"/>
  <c r="S213" i="2"/>
  <c r="P213" i="2"/>
  <c r="Y212" i="2"/>
  <c r="V212" i="2"/>
  <c r="S212" i="2"/>
  <c r="P212" i="2"/>
  <c r="Y211" i="2"/>
  <c r="V211" i="2"/>
  <c r="S211" i="2"/>
  <c r="P211" i="2"/>
  <c r="Y210" i="2"/>
  <c r="V210" i="2"/>
  <c r="S210" i="2"/>
  <c r="P210" i="2"/>
  <c r="Y209" i="2"/>
  <c r="V209" i="2"/>
  <c r="S209" i="2"/>
  <c r="P209" i="2"/>
  <c r="Y208" i="2"/>
  <c r="V208" i="2"/>
  <c r="S208" i="2"/>
  <c r="P208" i="2"/>
  <c r="Y191" i="2"/>
  <c r="V191" i="2"/>
  <c r="S191" i="2"/>
  <c r="P191" i="2"/>
  <c r="F14" i="2"/>
  <c r="B495" i="4"/>
  <c r="B494" i="4"/>
  <c r="B489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293" i="4"/>
  <c r="B291" i="4"/>
  <c r="B290" i="4"/>
  <c r="B288" i="4"/>
  <c r="B286" i="4"/>
  <c r="B284" i="4"/>
  <c r="B283" i="4"/>
  <c r="B282" i="4"/>
  <c r="B277" i="4"/>
  <c r="B274" i="4"/>
  <c r="B272" i="4"/>
  <c r="B271" i="4"/>
  <c r="B268" i="4"/>
  <c r="B265" i="4"/>
  <c r="B263" i="4"/>
  <c r="B259" i="4"/>
  <c r="B254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31" i="4"/>
  <c r="B226" i="4"/>
  <c r="B222" i="4"/>
  <c r="B218" i="4"/>
  <c r="B21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174" i="4"/>
  <c r="B170" i="4"/>
  <c r="B166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53" i="4"/>
  <c r="B146" i="4"/>
  <c r="B136" i="4"/>
  <c r="B137" i="4"/>
  <c r="B138" i="4"/>
  <c r="B139" i="4"/>
  <c r="B140" i="4"/>
  <c r="B141" i="4"/>
  <c r="B142" i="4"/>
  <c r="B143" i="4"/>
  <c r="B144" i="4"/>
  <c r="B145" i="4"/>
  <c r="B135" i="4"/>
  <c r="B130" i="4"/>
  <c r="B126" i="4"/>
  <c r="B127" i="4"/>
  <c r="B128" i="4"/>
  <c r="B129" i="4"/>
  <c r="B125" i="4"/>
  <c r="B123" i="4"/>
  <c r="B120" i="4"/>
  <c r="B121" i="4"/>
  <c r="B122" i="4"/>
  <c r="B119" i="4"/>
  <c r="B110" i="4"/>
  <c r="B107" i="4"/>
  <c r="B108" i="4"/>
  <c r="B109" i="4"/>
  <c r="B106" i="4"/>
  <c r="B100" i="4"/>
  <c r="B94" i="4"/>
  <c r="B95" i="4"/>
  <c r="B96" i="4"/>
  <c r="B97" i="4"/>
  <c r="B98" i="4"/>
  <c r="B99" i="4"/>
  <c r="B93" i="4"/>
  <c r="B91" i="4"/>
  <c r="B86" i="4"/>
  <c r="B87" i="4"/>
  <c r="B88" i="4"/>
  <c r="B89" i="4"/>
  <c r="B90" i="4"/>
  <c r="B85" i="4"/>
  <c r="B78" i="4"/>
  <c r="B72" i="4"/>
  <c r="B73" i="4"/>
  <c r="B74" i="4"/>
  <c r="B75" i="4"/>
  <c r="B76" i="4"/>
  <c r="B77" i="4"/>
  <c r="B71" i="4"/>
  <c r="B69" i="4"/>
  <c r="B66" i="4"/>
  <c r="B67" i="4"/>
  <c r="B68" i="4"/>
  <c r="B65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30" i="4"/>
  <c r="B27" i="4"/>
  <c r="B20" i="4"/>
  <c r="B19" i="4"/>
  <c r="B14" i="4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28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06" i="2"/>
  <c r="B202" i="2"/>
  <c r="B203" i="2"/>
  <c r="B204" i="2"/>
  <c r="B205" i="2"/>
  <c r="B201" i="2"/>
  <c r="B200" i="2"/>
  <c r="B198" i="2"/>
  <c r="B199" i="2"/>
  <c r="B197" i="2"/>
  <c r="B196" i="2"/>
  <c r="B195" i="2"/>
  <c r="B194" i="2"/>
  <c r="B193" i="2"/>
  <c r="B186" i="2"/>
  <c r="B187" i="2"/>
  <c r="B188" i="2"/>
  <c r="B189" i="2"/>
  <c r="B190" i="2"/>
  <c r="B191" i="2"/>
  <c r="B192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68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26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10" i="2"/>
  <c r="B108" i="2"/>
  <c r="B109" i="2"/>
  <c r="B99" i="2"/>
  <c r="B100" i="2"/>
  <c r="B101" i="2"/>
  <c r="B102" i="2"/>
  <c r="B103" i="2"/>
  <c r="B104" i="2"/>
  <c r="B105" i="2"/>
  <c r="B106" i="2"/>
  <c r="B107" i="2"/>
  <c r="B98" i="2"/>
  <c r="B93" i="2"/>
  <c r="B94" i="2"/>
  <c r="B95" i="2"/>
  <c r="B96" i="2"/>
  <c r="B97" i="2"/>
  <c r="B92" i="2"/>
  <c r="B88" i="2"/>
  <c r="B89" i="2"/>
  <c r="B90" i="2"/>
  <c r="B91" i="2"/>
  <c r="B87" i="2"/>
  <c r="B75" i="2"/>
  <c r="B76" i="2"/>
  <c r="B77" i="2"/>
  <c r="B78" i="2"/>
  <c r="B79" i="2"/>
  <c r="B80" i="2"/>
  <c r="B81" i="2"/>
  <c r="B82" i="2"/>
  <c r="B83" i="2"/>
  <c r="B84" i="2"/>
  <c r="B85" i="2"/>
  <c r="B86" i="2"/>
  <c r="B74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59" i="2"/>
  <c r="B55" i="2"/>
  <c r="B56" i="2"/>
  <c r="B57" i="2"/>
  <c r="B58" i="2"/>
  <c r="B54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1" i="2"/>
  <c r="B22" i="2"/>
  <c r="B23" i="2"/>
  <c r="B24" i="2"/>
  <c r="B25" i="2"/>
  <c r="B26" i="2"/>
  <c r="B27" i="2"/>
  <c r="B28" i="2"/>
  <c r="B29" i="2"/>
  <c r="B20" i="2"/>
  <c r="B19" i="2"/>
  <c r="B15" i="2"/>
  <c r="B16" i="2"/>
  <c r="B14" i="2"/>
  <c r="Y17" i="2"/>
  <c r="V17" i="2"/>
  <c r="S17" i="2"/>
  <c r="P17" i="2"/>
  <c r="U537" i="4"/>
  <c r="AD536" i="4"/>
  <c r="U536" i="4"/>
  <c r="AD535" i="4"/>
  <c r="U535" i="4"/>
  <c r="AD534" i="4"/>
  <c r="U534" i="4"/>
  <c r="AD533" i="4"/>
  <c r="U533" i="4"/>
  <c r="AD532" i="4"/>
  <c r="U532" i="4"/>
  <c r="AD531" i="4"/>
  <c r="U531" i="4"/>
  <c r="AD530" i="4"/>
  <c r="U530" i="4"/>
  <c r="AD529" i="4"/>
  <c r="U529" i="4"/>
  <c r="AC528" i="4"/>
  <c r="T528" i="4"/>
  <c r="AD523" i="4"/>
  <c r="U523" i="4"/>
  <c r="AD522" i="4"/>
  <c r="U522" i="4"/>
  <c r="AD521" i="4"/>
  <c r="U521" i="4"/>
  <c r="AD520" i="4"/>
  <c r="U520" i="4"/>
  <c r="AD519" i="4"/>
  <c r="U519" i="4"/>
  <c r="AC518" i="4"/>
  <c r="T518" i="4"/>
  <c r="AD516" i="4"/>
  <c r="U516" i="4"/>
  <c r="AD515" i="4"/>
  <c r="U515" i="4"/>
  <c r="AD514" i="4"/>
  <c r="U514" i="4"/>
  <c r="AD513" i="4"/>
  <c r="U513" i="4"/>
  <c r="AD512" i="4"/>
  <c r="U512" i="4"/>
  <c r="AC511" i="4"/>
  <c r="T511" i="4"/>
  <c r="AD510" i="4"/>
  <c r="U510" i="4"/>
  <c r="AD509" i="4"/>
  <c r="U509" i="4"/>
  <c r="AD508" i="4"/>
  <c r="U508" i="4"/>
  <c r="AD507" i="4"/>
  <c r="U507" i="4"/>
  <c r="AD506" i="4"/>
  <c r="U506" i="4"/>
  <c r="AC500" i="4"/>
  <c r="AC497" i="4" s="1"/>
  <c r="AB500" i="4"/>
  <c r="AA500" i="4"/>
  <c r="S500" i="4"/>
  <c r="R500" i="4"/>
  <c r="AB499" i="4"/>
  <c r="AA499" i="4"/>
  <c r="S499" i="4"/>
  <c r="S497" i="4"/>
  <c r="R499" i="4"/>
  <c r="AB498" i="4"/>
  <c r="AA498" i="4"/>
  <c r="AA497" i="4"/>
  <c r="T498" i="4"/>
  <c r="T497" i="4" s="1"/>
  <c r="R498" i="4"/>
  <c r="I497" i="4"/>
  <c r="G497" i="4"/>
  <c r="H497" i="4" s="1"/>
  <c r="E497" i="4"/>
  <c r="D497" i="4"/>
  <c r="C497" i="4"/>
  <c r="F497" i="4" s="1"/>
  <c r="AD496" i="4"/>
  <c r="AD500" i="4" s="1"/>
  <c r="U495" i="4"/>
  <c r="AC493" i="4"/>
  <c r="AD493" i="4" s="1"/>
  <c r="AD498" i="4" s="1"/>
  <c r="AD492" i="4"/>
  <c r="AD499" i="4" s="1"/>
  <c r="U491" i="4"/>
  <c r="U500" i="4" s="1"/>
  <c r="U490" i="4"/>
  <c r="U499" i="4" s="1"/>
  <c r="U489" i="4"/>
  <c r="R486" i="4"/>
  <c r="U486" i="4" s="1"/>
  <c r="AA485" i="4"/>
  <c r="AD485" i="4" s="1"/>
  <c r="R485" i="4"/>
  <c r="U485" i="4"/>
  <c r="AD484" i="4"/>
  <c r="R484" i="4"/>
  <c r="U484" i="4" s="1"/>
  <c r="AD483" i="4"/>
  <c r="R483" i="4"/>
  <c r="U483" i="4" s="1"/>
  <c r="AD482" i="4"/>
  <c r="U482" i="4"/>
  <c r="K480" i="4"/>
  <c r="T479" i="4"/>
  <c r="U479" i="4" s="1"/>
  <c r="AC478" i="4"/>
  <c r="AD478" i="4" s="1"/>
  <c r="T478" i="4"/>
  <c r="U478" i="4" s="1"/>
  <c r="AD477" i="4"/>
  <c r="T477" i="4"/>
  <c r="U477" i="4" s="1"/>
  <c r="AD476" i="4"/>
  <c r="T476" i="4"/>
  <c r="U476" i="4" s="1"/>
  <c r="AD475" i="4"/>
  <c r="T475" i="4"/>
  <c r="U475" i="4" s="1"/>
  <c r="AB474" i="4"/>
  <c r="T474" i="4"/>
  <c r="U474" i="4" s="1"/>
  <c r="S474" i="4"/>
  <c r="D473" i="4"/>
  <c r="C473" i="4"/>
  <c r="I472" i="4"/>
  <c r="G472" i="4"/>
  <c r="E472" i="4"/>
  <c r="I471" i="4"/>
  <c r="G471" i="4"/>
  <c r="E471" i="4"/>
  <c r="I470" i="4"/>
  <c r="G470" i="4"/>
  <c r="E470" i="4"/>
  <c r="I469" i="4"/>
  <c r="G469" i="4"/>
  <c r="E469" i="4"/>
  <c r="I468" i="4"/>
  <c r="G468" i="4"/>
  <c r="E468" i="4"/>
  <c r="I467" i="4"/>
  <c r="G467" i="4"/>
  <c r="E467" i="4"/>
  <c r="I466" i="4"/>
  <c r="G466" i="4"/>
  <c r="E466" i="4"/>
  <c r="I465" i="4"/>
  <c r="G465" i="4"/>
  <c r="E465" i="4"/>
  <c r="I464" i="4"/>
  <c r="G464" i="4"/>
  <c r="E464" i="4"/>
  <c r="I463" i="4"/>
  <c r="G463" i="4"/>
  <c r="E463" i="4"/>
  <c r="I462" i="4"/>
  <c r="G462" i="4"/>
  <c r="E462" i="4"/>
  <c r="I461" i="4"/>
  <c r="G461" i="4"/>
  <c r="E461" i="4"/>
  <c r="I460" i="4"/>
  <c r="G460" i="4"/>
  <c r="E460" i="4"/>
  <c r="I459" i="4"/>
  <c r="G459" i="4"/>
  <c r="E459" i="4"/>
  <c r="I458" i="4"/>
  <c r="G458" i="4"/>
  <c r="E458" i="4"/>
  <c r="I457" i="4"/>
  <c r="G457" i="4"/>
  <c r="E457" i="4"/>
  <c r="I456" i="4"/>
  <c r="G456" i="4"/>
  <c r="E456" i="4"/>
  <c r="I455" i="4"/>
  <c r="G455" i="4"/>
  <c r="E455" i="4"/>
  <c r="I454" i="4"/>
  <c r="G454" i="4"/>
  <c r="E454" i="4"/>
  <c r="I453" i="4"/>
  <c r="G453" i="4"/>
  <c r="E453" i="4"/>
  <c r="I452" i="4"/>
  <c r="G452" i="4"/>
  <c r="E452" i="4"/>
  <c r="I451" i="4"/>
  <c r="G451" i="4"/>
  <c r="E451" i="4"/>
  <c r="I450" i="4"/>
  <c r="G450" i="4"/>
  <c r="E450" i="4"/>
  <c r="I449" i="4"/>
  <c r="G449" i="4"/>
  <c r="E449" i="4"/>
  <c r="I448" i="4"/>
  <c r="G448" i="4"/>
  <c r="E448" i="4"/>
  <c r="I447" i="4"/>
  <c r="G447" i="4"/>
  <c r="E447" i="4"/>
  <c r="I446" i="4"/>
  <c r="G446" i="4"/>
  <c r="E446" i="4"/>
  <c r="I445" i="4"/>
  <c r="G445" i="4"/>
  <c r="E445" i="4"/>
  <c r="I444" i="4"/>
  <c r="G444" i="4"/>
  <c r="E444" i="4"/>
  <c r="I443" i="4"/>
  <c r="G443" i="4"/>
  <c r="E443" i="4"/>
  <c r="I442" i="4"/>
  <c r="G442" i="4"/>
  <c r="E442" i="4"/>
  <c r="I441" i="4"/>
  <c r="G441" i="4"/>
  <c r="E441" i="4"/>
  <c r="I440" i="4"/>
  <c r="G440" i="4"/>
  <c r="E440" i="4"/>
  <c r="I439" i="4"/>
  <c r="G439" i="4"/>
  <c r="E439" i="4"/>
  <c r="I438" i="4"/>
  <c r="G438" i="4"/>
  <c r="E438" i="4"/>
  <c r="I437" i="4"/>
  <c r="G437" i="4"/>
  <c r="E437" i="4"/>
  <c r="I436" i="4"/>
  <c r="G436" i="4"/>
  <c r="E436" i="4"/>
  <c r="I435" i="4"/>
  <c r="G435" i="4"/>
  <c r="E435" i="4"/>
  <c r="I434" i="4"/>
  <c r="G434" i="4"/>
  <c r="E434" i="4"/>
  <c r="I433" i="4"/>
  <c r="G433" i="4"/>
  <c r="E433" i="4"/>
  <c r="I432" i="4"/>
  <c r="G432" i="4"/>
  <c r="E432" i="4"/>
  <c r="I431" i="4"/>
  <c r="G431" i="4"/>
  <c r="E431" i="4"/>
  <c r="I430" i="4"/>
  <c r="G430" i="4"/>
  <c r="E430" i="4"/>
  <c r="I429" i="4"/>
  <c r="G429" i="4"/>
  <c r="E429" i="4"/>
  <c r="I428" i="4"/>
  <c r="G428" i="4"/>
  <c r="E428" i="4"/>
  <c r="I427" i="4"/>
  <c r="G427" i="4"/>
  <c r="E427" i="4"/>
  <c r="I426" i="4"/>
  <c r="G426" i="4"/>
  <c r="E426" i="4"/>
  <c r="I425" i="4"/>
  <c r="G425" i="4"/>
  <c r="E425" i="4"/>
  <c r="I424" i="4"/>
  <c r="G424" i="4"/>
  <c r="E424" i="4"/>
  <c r="I423" i="4"/>
  <c r="G423" i="4"/>
  <c r="E423" i="4"/>
  <c r="I422" i="4"/>
  <c r="G422" i="4"/>
  <c r="E422" i="4"/>
  <c r="I421" i="4"/>
  <c r="G421" i="4"/>
  <c r="E421" i="4"/>
  <c r="I420" i="4"/>
  <c r="G420" i="4"/>
  <c r="E420" i="4"/>
  <c r="I419" i="4"/>
  <c r="G419" i="4"/>
  <c r="E419" i="4"/>
  <c r="I418" i="4"/>
  <c r="G418" i="4"/>
  <c r="E418" i="4"/>
  <c r="I417" i="4"/>
  <c r="G417" i="4"/>
  <c r="E417" i="4"/>
  <c r="I416" i="4"/>
  <c r="G416" i="4"/>
  <c r="E416" i="4"/>
  <c r="I415" i="4"/>
  <c r="G415" i="4"/>
  <c r="E415" i="4"/>
  <c r="I414" i="4"/>
  <c r="G414" i="4"/>
  <c r="E414" i="4"/>
  <c r="I413" i="4"/>
  <c r="G413" i="4"/>
  <c r="E413" i="4"/>
  <c r="I412" i="4"/>
  <c r="G412" i="4"/>
  <c r="E412" i="4"/>
  <c r="I411" i="4"/>
  <c r="G411" i="4"/>
  <c r="E411" i="4"/>
  <c r="I410" i="4"/>
  <c r="G410" i="4"/>
  <c r="E410" i="4"/>
  <c r="I409" i="4"/>
  <c r="G409" i="4"/>
  <c r="E409" i="4"/>
  <c r="I408" i="4"/>
  <c r="G408" i="4"/>
  <c r="E408" i="4"/>
  <c r="I407" i="4"/>
  <c r="G407" i="4"/>
  <c r="E407" i="4"/>
  <c r="I406" i="4"/>
  <c r="G406" i="4"/>
  <c r="E406" i="4"/>
  <c r="I405" i="4"/>
  <c r="G405" i="4"/>
  <c r="E405" i="4"/>
  <c r="I404" i="4"/>
  <c r="G404" i="4"/>
  <c r="E404" i="4"/>
  <c r="I403" i="4"/>
  <c r="G403" i="4"/>
  <c r="E403" i="4"/>
  <c r="I402" i="4"/>
  <c r="G402" i="4"/>
  <c r="E402" i="4"/>
  <c r="I401" i="4"/>
  <c r="G401" i="4"/>
  <c r="E401" i="4"/>
  <c r="I400" i="4"/>
  <c r="G400" i="4"/>
  <c r="E400" i="4"/>
  <c r="I399" i="4"/>
  <c r="G399" i="4"/>
  <c r="E399" i="4"/>
  <c r="I398" i="4"/>
  <c r="G398" i="4"/>
  <c r="E398" i="4"/>
  <c r="I397" i="4"/>
  <c r="G397" i="4"/>
  <c r="E397" i="4"/>
  <c r="I396" i="4"/>
  <c r="G396" i="4"/>
  <c r="E396" i="4"/>
  <c r="I395" i="4"/>
  <c r="G395" i="4"/>
  <c r="E395" i="4"/>
  <c r="I394" i="4"/>
  <c r="G394" i="4"/>
  <c r="E394" i="4"/>
  <c r="I393" i="4"/>
  <c r="G393" i="4"/>
  <c r="E393" i="4"/>
  <c r="I392" i="4"/>
  <c r="G392" i="4"/>
  <c r="E392" i="4"/>
  <c r="I391" i="4"/>
  <c r="G391" i="4"/>
  <c r="E391" i="4"/>
  <c r="I390" i="4"/>
  <c r="G390" i="4"/>
  <c r="E390" i="4"/>
  <c r="I389" i="4"/>
  <c r="G389" i="4"/>
  <c r="E389" i="4"/>
  <c r="I388" i="4"/>
  <c r="G388" i="4"/>
  <c r="E388" i="4"/>
  <c r="I387" i="4"/>
  <c r="G387" i="4"/>
  <c r="E387" i="4"/>
  <c r="I386" i="4"/>
  <c r="G386" i="4"/>
  <c r="E386" i="4"/>
  <c r="I385" i="4"/>
  <c r="G385" i="4"/>
  <c r="E385" i="4"/>
  <c r="I384" i="4"/>
  <c r="G384" i="4"/>
  <c r="E384" i="4"/>
  <c r="I383" i="4"/>
  <c r="G383" i="4"/>
  <c r="E383" i="4"/>
  <c r="I382" i="4"/>
  <c r="G382" i="4"/>
  <c r="E382" i="4"/>
  <c r="I381" i="4"/>
  <c r="G381" i="4"/>
  <c r="E381" i="4"/>
  <c r="I380" i="4"/>
  <c r="G380" i="4"/>
  <c r="E380" i="4"/>
  <c r="I379" i="4"/>
  <c r="G379" i="4"/>
  <c r="E379" i="4"/>
  <c r="I378" i="4"/>
  <c r="G378" i="4"/>
  <c r="E378" i="4"/>
  <c r="I377" i="4"/>
  <c r="G377" i="4"/>
  <c r="E377" i="4"/>
  <c r="I376" i="4"/>
  <c r="G376" i="4"/>
  <c r="E376" i="4"/>
  <c r="I375" i="4"/>
  <c r="G375" i="4"/>
  <c r="E375" i="4"/>
  <c r="I374" i="4"/>
  <c r="G374" i="4"/>
  <c r="E374" i="4"/>
  <c r="I373" i="4"/>
  <c r="G373" i="4"/>
  <c r="E373" i="4"/>
  <c r="I372" i="4"/>
  <c r="G372" i="4"/>
  <c r="E372" i="4"/>
  <c r="I371" i="4"/>
  <c r="G371" i="4"/>
  <c r="E371" i="4"/>
  <c r="I370" i="4"/>
  <c r="G370" i="4"/>
  <c r="E370" i="4"/>
  <c r="I369" i="4"/>
  <c r="G369" i="4"/>
  <c r="E369" i="4"/>
  <c r="I368" i="4"/>
  <c r="G368" i="4"/>
  <c r="E368" i="4"/>
  <c r="I367" i="4"/>
  <c r="G367" i="4"/>
  <c r="E367" i="4"/>
  <c r="I366" i="4"/>
  <c r="G366" i="4"/>
  <c r="E366" i="4"/>
  <c r="I365" i="4"/>
  <c r="G365" i="4"/>
  <c r="E365" i="4"/>
  <c r="I364" i="4"/>
  <c r="G364" i="4"/>
  <c r="E364" i="4"/>
  <c r="I363" i="4"/>
  <c r="G363" i="4"/>
  <c r="E363" i="4"/>
  <c r="I362" i="4"/>
  <c r="G362" i="4"/>
  <c r="E362" i="4"/>
  <c r="I361" i="4"/>
  <c r="G361" i="4"/>
  <c r="E361" i="4"/>
  <c r="I360" i="4"/>
  <c r="G360" i="4"/>
  <c r="E360" i="4"/>
  <c r="I359" i="4"/>
  <c r="G359" i="4"/>
  <c r="E359" i="4"/>
  <c r="I358" i="4"/>
  <c r="G358" i="4"/>
  <c r="E358" i="4"/>
  <c r="I357" i="4"/>
  <c r="G357" i="4"/>
  <c r="E357" i="4"/>
  <c r="I356" i="4"/>
  <c r="G356" i="4"/>
  <c r="E356" i="4"/>
  <c r="I355" i="4"/>
  <c r="G355" i="4"/>
  <c r="E355" i="4"/>
  <c r="I354" i="4"/>
  <c r="G354" i="4"/>
  <c r="E354" i="4"/>
  <c r="I353" i="4"/>
  <c r="G353" i="4"/>
  <c r="E353" i="4"/>
  <c r="I352" i="4"/>
  <c r="G352" i="4"/>
  <c r="E352" i="4"/>
  <c r="I351" i="4"/>
  <c r="G351" i="4"/>
  <c r="E351" i="4"/>
  <c r="I350" i="4"/>
  <c r="G350" i="4"/>
  <c r="E350" i="4"/>
  <c r="I349" i="4"/>
  <c r="G349" i="4"/>
  <c r="E349" i="4"/>
  <c r="I348" i="4"/>
  <c r="G348" i="4"/>
  <c r="E348" i="4"/>
  <c r="I347" i="4"/>
  <c r="G347" i="4"/>
  <c r="E347" i="4"/>
  <c r="I346" i="4"/>
  <c r="G346" i="4"/>
  <c r="E346" i="4"/>
  <c r="I345" i="4"/>
  <c r="G345" i="4"/>
  <c r="E345" i="4"/>
  <c r="I344" i="4"/>
  <c r="G344" i="4"/>
  <c r="E344" i="4"/>
  <c r="I343" i="4"/>
  <c r="G343" i="4"/>
  <c r="E343" i="4"/>
  <c r="I342" i="4"/>
  <c r="G342" i="4"/>
  <c r="E342" i="4"/>
  <c r="I341" i="4"/>
  <c r="G341" i="4"/>
  <c r="E341" i="4"/>
  <c r="I340" i="4"/>
  <c r="G340" i="4"/>
  <c r="E340" i="4"/>
  <c r="I339" i="4"/>
  <c r="G339" i="4"/>
  <c r="E339" i="4"/>
  <c r="I338" i="4"/>
  <c r="G338" i="4"/>
  <c r="E338" i="4"/>
  <c r="I337" i="4"/>
  <c r="G337" i="4"/>
  <c r="E337" i="4"/>
  <c r="I336" i="4"/>
  <c r="G336" i="4"/>
  <c r="E336" i="4"/>
  <c r="I335" i="4"/>
  <c r="G335" i="4"/>
  <c r="E335" i="4"/>
  <c r="I334" i="4"/>
  <c r="G334" i="4"/>
  <c r="E334" i="4"/>
  <c r="I333" i="4"/>
  <c r="G333" i="4"/>
  <c r="E333" i="4"/>
  <c r="I332" i="4"/>
  <c r="G332" i="4"/>
  <c r="E332" i="4"/>
  <c r="I331" i="4"/>
  <c r="G331" i="4"/>
  <c r="E331" i="4"/>
  <c r="I330" i="4"/>
  <c r="G330" i="4"/>
  <c r="E330" i="4"/>
  <c r="I329" i="4"/>
  <c r="G329" i="4"/>
  <c r="E329" i="4"/>
  <c r="I328" i="4"/>
  <c r="G328" i="4"/>
  <c r="E328" i="4"/>
  <c r="I327" i="4"/>
  <c r="G327" i="4"/>
  <c r="E327" i="4"/>
  <c r="I326" i="4"/>
  <c r="G326" i="4"/>
  <c r="E326" i="4"/>
  <c r="I325" i="4"/>
  <c r="G325" i="4"/>
  <c r="E325" i="4"/>
  <c r="I324" i="4"/>
  <c r="G324" i="4"/>
  <c r="E324" i="4"/>
  <c r="I323" i="4"/>
  <c r="G323" i="4"/>
  <c r="E323" i="4"/>
  <c r="I322" i="4"/>
  <c r="G322" i="4"/>
  <c r="E322" i="4"/>
  <c r="I321" i="4"/>
  <c r="G321" i="4"/>
  <c r="E321" i="4"/>
  <c r="I320" i="4"/>
  <c r="G320" i="4"/>
  <c r="E320" i="4"/>
  <c r="I319" i="4"/>
  <c r="G319" i="4"/>
  <c r="E319" i="4"/>
  <c r="I318" i="4"/>
  <c r="G318" i="4"/>
  <c r="E318" i="4"/>
  <c r="I317" i="4"/>
  <c r="G317" i="4"/>
  <c r="E317" i="4"/>
  <c r="I316" i="4"/>
  <c r="G316" i="4"/>
  <c r="E316" i="4"/>
  <c r="I315" i="4"/>
  <c r="G315" i="4"/>
  <c r="E315" i="4"/>
  <c r="I314" i="4"/>
  <c r="G314" i="4"/>
  <c r="E314" i="4"/>
  <c r="I313" i="4"/>
  <c r="G313" i="4"/>
  <c r="E313" i="4"/>
  <c r="I312" i="4"/>
  <c r="G312" i="4"/>
  <c r="E312" i="4"/>
  <c r="I311" i="4"/>
  <c r="G311" i="4"/>
  <c r="E311" i="4"/>
  <c r="I310" i="4"/>
  <c r="G310" i="4"/>
  <c r="E310" i="4"/>
  <c r="I309" i="4"/>
  <c r="G309" i="4"/>
  <c r="E309" i="4"/>
  <c r="I308" i="4"/>
  <c r="G308" i="4"/>
  <c r="E308" i="4"/>
  <c r="I307" i="4"/>
  <c r="G307" i="4"/>
  <c r="E307" i="4"/>
  <c r="I306" i="4"/>
  <c r="G306" i="4"/>
  <c r="E306" i="4"/>
  <c r="I305" i="4"/>
  <c r="G305" i="4"/>
  <c r="E305" i="4"/>
  <c r="I304" i="4"/>
  <c r="G304" i="4"/>
  <c r="E304" i="4"/>
  <c r="I303" i="4"/>
  <c r="G303" i="4"/>
  <c r="E303" i="4"/>
  <c r="I302" i="4"/>
  <c r="G302" i="4"/>
  <c r="E302" i="4"/>
  <c r="I301" i="4"/>
  <c r="G301" i="4"/>
  <c r="E301" i="4"/>
  <c r="I300" i="4"/>
  <c r="G300" i="4"/>
  <c r="E300" i="4"/>
  <c r="I299" i="4"/>
  <c r="G299" i="4"/>
  <c r="E299" i="4"/>
  <c r="I298" i="4"/>
  <c r="G298" i="4"/>
  <c r="E298" i="4"/>
  <c r="I297" i="4"/>
  <c r="G297" i="4"/>
  <c r="E297" i="4"/>
  <c r="I296" i="4"/>
  <c r="G296" i="4"/>
  <c r="E296" i="4"/>
  <c r="I295" i="4"/>
  <c r="G295" i="4"/>
  <c r="E295" i="4"/>
  <c r="I294" i="4"/>
  <c r="G294" i="4"/>
  <c r="E294" i="4"/>
  <c r="I293" i="4"/>
  <c r="G293" i="4"/>
  <c r="E293" i="4"/>
  <c r="AD292" i="4"/>
  <c r="AC291" i="4"/>
  <c r="I291" i="4"/>
  <c r="G291" i="4"/>
  <c r="E291" i="4"/>
  <c r="I290" i="4"/>
  <c r="G290" i="4"/>
  <c r="E290" i="4"/>
  <c r="AD289" i="4"/>
  <c r="AC288" i="4"/>
  <c r="I288" i="4"/>
  <c r="G288" i="4"/>
  <c r="E288" i="4"/>
  <c r="AD287" i="4"/>
  <c r="AC286" i="4"/>
  <c r="I286" i="4"/>
  <c r="G286" i="4"/>
  <c r="E286" i="4"/>
  <c r="AD285" i="4"/>
  <c r="AC284" i="4"/>
  <c r="I284" i="4"/>
  <c r="G284" i="4"/>
  <c r="E284" i="4"/>
  <c r="I283" i="4"/>
  <c r="G283" i="4"/>
  <c r="E283" i="4"/>
  <c r="I282" i="4"/>
  <c r="G282" i="4"/>
  <c r="E282" i="4"/>
  <c r="AD281" i="4"/>
  <c r="AD280" i="4"/>
  <c r="AD279" i="4"/>
  <c r="AD278" i="4"/>
  <c r="AC277" i="4"/>
  <c r="I277" i="4"/>
  <c r="G277" i="4"/>
  <c r="AD276" i="4"/>
  <c r="AD275" i="4"/>
  <c r="AC274" i="4"/>
  <c r="I274" i="4"/>
  <c r="G274" i="4"/>
  <c r="E274" i="4"/>
  <c r="AD273" i="4"/>
  <c r="AC272" i="4"/>
  <c r="AD272" i="4" s="1"/>
  <c r="I272" i="4"/>
  <c r="G272" i="4"/>
  <c r="E272" i="4"/>
  <c r="I271" i="4"/>
  <c r="G271" i="4"/>
  <c r="E271" i="4"/>
  <c r="AD270" i="4"/>
  <c r="AD269" i="4"/>
  <c r="AC268" i="4"/>
  <c r="I268" i="4"/>
  <c r="G268" i="4"/>
  <c r="E268" i="4"/>
  <c r="AD267" i="4"/>
  <c r="AD266" i="4"/>
  <c r="AC265" i="4"/>
  <c r="I265" i="4"/>
  <c r="G265" i="4"/>
  <c r="AD264" i="4"/>
  <c r="AC263" i="4"/>
  <c r="I263" i="4"/>
  <c r="G263" i="4"/>
  <c r="AD262" i="4"/>
  <c r="AD261" i="4"/>
  <c r="AD260" i="4"/>
  <c r="AC259" i="4"/>
  <c r="I259" i="4"/>
  <c r="G259" i="4"/>
  <c r="E259" i="4"/>
  <c r="AD258" i="4"/>
  <c r="AD257" i="4"/>
  <c r="AD256" i="4"/>
  <c r="AD255" i="4"/>
  <c r="AC254" i="4"/>
  <c r="I254" i="4"/>
  <c r="G254" i="4"/>
  <c r="E254" i="4"/>
  <c r="I253" i="4"/>
  <c r="G253" i="4"/>
  <c r="E253" i="4"/>
  <c r="U252" i="4"/>
  <c r="I252" i="4"/>
  <c r="G252" i="4"/>
  <c r="E252" i="4"/>
  <c r="U251" i="4"/>
  <c r="I251" i="4"/>
  <c r="G251" i="4"/>
  <c r="E251" i="4"/>
  <c r="U250" i="4"/>
  <c r="I250" i="4"/>
  <c r="G250" i="4"/>
  <c r="E250" i="4"/>
  <c r="U249" i="4"/>
  <c r="I249" i="4"/>
  <c r="G249" i="4"/>
  <c r="E249" i="4"/>
  <c r="U248" i="4"/>
  <c r="I248" i="4"/>
  <c r="G248" i="4"/>
  <c r="E248" i="4"/>
  <c r="U247" i="4"/>
  <c r="I247" i="4"/>
  <c r="G247" i="4"/>
  <c r="E247" i="4"/>
  <c r="U246" i="4"/>
  <c r="I246" i="4"/>
  <c r="G246" i="4"/>
  <c r="E246" i="4"/>
  <c r="U245" i="4"/>
  <c r="I245" i="4"/>
  <c r="G245" i="4"/>
  <c r="E245" i="4"/>
  <c r="U244" i="4"/>
  <c r="I244" i="4"/>
  <c r="G244" i="4"/>
  <c r="E244" i="4"/>
  <c r="U243" i="4"/>
  <c r="I243" i="4"/>
  <c r="G243" i="4"/>
  <c r="E243" i="4"/>
  <c r="U242" i="4"/>
  <c r="I242" i="4"/>
  <c r="G242" i="4"/>
  <c r="E242" i="4"/>
  <c r="U241" i="4"/>
  <c r="I241" i="4"/>
  <c r="G241" i="4"/>
  <c r="E241" i="4"/>
  <c r="U240" i="4"/>
  <c r="I240" i="4"/>
  <c r="G240" i="4"/>
  <c r="E240" i="4"/>
  <c r="U239" i="4"/>
  <c r="I239" i="4"/>
  <c r="G239" i="4"/>
  <c r="E239" i="4"/>
  <c r="U238" i="4"/>
  <c r="I238" i="4"/>
  <c r="G238" i="4"/>
  <c r="E238" i="4"/>
  <c r="U237" i="4"/>
  <c r="I237" i="4"/>
  <c r="G237" i="4"/>
  <c r="E237" i="4"/>
  <c r="U236" i="4"/>
  <c r="I236" i="4"/>
  <c r="G236" i="4"/>
  <c r="E236" i="4"/>
  <c r="U235" i="4"/>
  <c r="I235" i="4"/>
  <c r="G235" i="4"/>
  <c r="E235" i="4"/>
  <c r="U234" i="4"/>
  <c r="I234" i="4"/>
  <c r="G234" i="4"/>
  <c r="E234" i="4"/>
  <c r="U233" i="4"/>
  <c r="I233" i="4"/>
  <c r="G233" i="4"/>
  <c r="E233" i="4"/>
  <c r="U232" i="4"/>
  <c r="I232" i="4"/>
  <c r="G232" i="4"/>
  <c r="E232" i="4"/>
  <c r="U231" i="4"/>
  <c r="I231" i="4"/>
  <c r="G231" i="4"/>
  <c r="E231" i="4"/>
  <c r="AD230" i="4"/>
  <c r="AD229" i="4"/>
  <c r="AD228" i="4"/>
  <c r="AD227" i="4"/>
  <c r="AC226" i="4"/>
  <c r="I226" i="4"/>
  <c r="G226" i="4"/>
  <c r="E226" i="4"/>
  <c r="AD225" i="4"/>
  <c r="AD224" i="4"/>
  <c r="AD223" i="4"/>
  <c r="AC222" i="4"/>
  <c r="I222" i="4"/>
  <c r="G222" i="4"/>
  <c r="E222" i="4"/>
  <c r="U221" i="4"/>
  <c r="U220" i="4"/>
  <c r="U219" i="4"/>
  <c r="I218" i="4"/>
  <c r="G218" i="4"/>
  <c r="E218" i="4"/>
  <c r="U217" i="4"/>
  <c r="U216" i="4"/>
  <c r="U215" i="4"/>
  <c r="I214" i="4"/>
  <c r="G214" i="4"/>
  <c r="E214" i="4"/>
  <c r="I213" i="4"/>
  <c r="G213" i="4"/>
  <c r="E213" i="4"/>
  <c r="U212" i="4"/>
  <c r="I212" i="4"/>
  <c r="G212" i="4"/>
  <c r="E212" i="4"/>
  <c r="I211" i="4"/>
  <c r="G211" i="4"/>
  <c r="E211" i="4"/>
  <c r="I210" i="4"/>
  <c r="G210" i="4"/>
  <c r="E210" i="4"/>
  <c r="I209" i="4"/>
  <c r="G209" i="4"/>
  <c r="E209" i="4"/>
  <c r="I208" i="4"/>
  <c r="G208" i="4"/>
  <c r="E208" i="4"/>
  <c r="I207" i="4"/>
  <c r="G207" i="4"/>
  <c r="E207" i="4"/>
  <c r="I206" i="4"/>
  <c r="G206" i="4"/>
  <c r="E206" i="4"/>
  <c r="I205" i="4"/>
  <c r="G205" i="4"/>
  <c r="E205" i="4"/>
  <c r="I204" i="4"/>
  <c r="G204" i="4"/>
  <c r="E204" i="4"/>
  <c r="I203" i="4"/>
  <c r="G203" i="4"/>
  <c r="E203" i="4"/>
  <c r="I202" i="4"/>
  <c r="G202" i="4"/>
  <c r="E202" i="4"/>
  <c r="I201" i="4"/>
  <c r="G201" i="4"/>
  <c r="E201" i="4"/>
  <c r="I200" i="4"/>
  <c r="G200" i="4"/>
  <c r="E200" i="4"/>
  <c r="I199" i="4"/>
  <c r="G199" i="4"/>
  <c r="E199" i="4"/>
  <c r="I198" i="4"/>
  <c r="G198" i="4"/>
  <c r="E198" i="4"/>
  <c r="I197" i="4"/>
  <c r="G197" i="4"/>
  <c r="E197" i="4"/>
  <c r="I196" i="4"/>
  <c r="G196" i="4"/>
  <c r="E196" i="4"/>
  <c r="I195" i="4"/>
  <c r="G195" i="4"/>
  <c r="E195" i="4"/>
  <c r="I194" i="4"/>
  <c r="G194" i="4"/>
  <c r="E194" i="4"/>
  <c r="I193" i="4"/>
  <c r="G193" i="4"/>
  <c r="E193" i="4"/>
  <c r="I192" i="4"/>
  <c r="G192" i="4"/>
  <c r="E192" i="4"/>
  <c r="U191" i="4"/>
  <c r="I191" i="4"/>
  <c r="G191" i="4"/>
  <c r="E191" i="4"/>
  <c r="I190" i="4"/>
  <c r="G190" i="4"/>
  <c r="E190" i="4"/>
  <c r="I189" i="4"/>
  <c r="G189" i="4"/>
  <c r="E189" i="4"/>
  <c r="I188" i="4"/>
  <c r="G188" i="4"/>
  <c r="E188" i="4"/>
  <c r="I187" i="4"/>
  <c r="G187" i="4"/>
  <c r="E187" i="4"/>
  <c r="I186" i="4"/>
  <c r="G186" i="4"/>
  <c r="E186" i="4"/>
  <c r="I185" i="4"/>
  <c r="G185" i="4"/>
  <c r="E185" i="4"/>
  <c r="I184" i="4"/>
  <c r="G184" i="4"/>
  <c r="E184" i="4"/>
  <c r="I183" i="4"/>
  <c r="G183" i="4"/>
  <c r="E183" i="4"/>
  <c r="I182" i="4"/>
  <c r="G182" i="4"/>
  <c r="E182" i="4"/>
  <c r="I181" i="4"/>
  <c r="G181" i="4"/>
  <c r="E181" i="4"/>
  <c r="U180" i="4"/>
  <c r="I180" i="4"/>
  <c r="G180" i="4"/>
  <c r="E180" i="4"/>
  <c r="I179" i="4"/>
  <c r="G179" i="4"/>
  <c r="E179" i="4"/>
  <c r="I178" i="4"/>
  <c r="G178" i="4"/>
  <c r="E178" i="4"/>
  <c r="I177" i="4"/>
  <c r="G177" i="4"/>
  <c r="E177" i="4"/>
  <c r="I176" i="4"/>
  <c r="G176" i="4"/>
  <c r="E176" i="4"/>
  <c r="I175" i="4"/>
  <c r="G175" i="4"/>
  <c r="E175" i="4"/>
  <c r="I174" i="4"/>
  <c r="G174" i="4"/>
  <c r="E174" i="4"/>
  <c r="AD173" i="4"/>
  <c r="AD172" i="4"/>
  <c r="AD171" i="4"/>
  <c r="E170" i="4"/>
  <c r="U169" i="4"/>
  <c r="U168" i="4"/>
  <c r="U167" i="4"/>
  <c r="U166" i="4"/>
  <c r="E166" i="4"/>
  <c r="E165" i="4"/>
  <c r="E164" i="4"/>
  <c r="E163" i="4"/>
  <c r="E162" i="4"/>
  <c r="I161" i="4"/>
  <c r="G161" i="4"/>
  <c r="E161" i="4"/>
  <c r="I160" i="4"/>
  <c r="G160" i="4"/>
  <c r="E160" i="4"/>
  <c r="I159" i="4"/>
  <c r="G159" i="4"/>
  <c r="E159" i="4"/>
  <c r="I158" i="4"/>
  <c r="G158" i="4"/>
  <c r="E158" i="4"/>
  <c r="I157" i="4"/>
  <c r="G157" i="4"/>
  <c r="E157" i="4"/>
  <c r="I156" i="4"/>
  <c r="G156" i="4"/>
  <c r="E156" i="4"/>
  <c r="I155" i="4"/>
  <c r="G155" i="4"/>
  <c r="E155" i="4"/>
  <c r="I154" i="4"/>
  <c r="G154" i="4"/>
  <c r="E154" i="4"/>
  <c r="I153" i="4"/>
  <c r="G153" i="4"/>
  <c r="E153" i="4"/>
  <c r="AD152" i="4"/>
  <c r="AD151" i="4"/>
  <c r="AD150" i="4"/>
  <c r="AD149" i="4"/>
  <c r="AD148" i="4"/>
  <c r="AC147" i="4"/>
  <c r="I146" i="4"/>
  <c r="G146" i="4"/>
  <c r="E146" i="4"/>
  <c r="I145" i="4"/>
  <c r="G145" i="4"/>
  <c r="E145" i="4"/>
  <c r="I144" i="4"/>
  <c r="G144" i="4"/>
  <c r="E144" i="4"/>
  <c r="I143" i="4"/>
  <c r="G143" i="4"/>
  <c r="E143" i="4"/>
  <c r="I142" i="4"/>
  <c r="G142" i="4"/>
  <c r="E142" i="4"/>
  <c r="I141" i="4"/>
  <c r="G141" i="4"/>
  <c r="E141" i="4"/>
  <c r="I140" i="4"/>
  <c r="G140" i="4"/>
  <c r="E140" i="4"/>
  <c r="I139" i="4"/>
  <c r="G139" i="4"/>
  <c r="E139" i="4"/>
  <c r="I138" i="4"/>
  <c r="G138" i="4"/>
  <c r="E138" i="4"/>
  <c r="I137" i="4"/>
  <c r="G137" i="4"/>
  <c r="E137" i="4"/>
  <c r="I136" i="4"/>
  <c r="G136" i="4"/>
  <c r="E136" i="4"/>
  <c r="I135" i="4"/>
  <c r="G135" i="4"/>
  <c r="E135" i="4"/>
  <c r="AD134" i="4"/>
  <c r="AD133" i="4"/>
  <c r="AD132" i="4"/>
  <c r="AC130" i="4"/>
  <c r="AC474" i="4" s="1"/>
  <c r="I130" i="4"/>
  <c r="G130" i="4"/>
  <c r="E130" i="4"/>
  <c r="I129" i="4"/>
  <c r="G129" i="4"/>
  <c r="E129" i="4"/>
  <c r="I128" i="4"/>
  <c r="G128" i="4"/>
  <c r="E128" i="4"/>
  <c r="I127" i="4"/>
  <c r="G127" i="4"/>
  <c r="E127" i="4"/>
  <c r="I126" i="4"/>
  <c r="G126" i="4"/>
  <c r="E126" i="4"/>
  <c r="I125" i="4"/>
  <c r="G125" i="4"/>
  <c r="E125" i="4"/>
  <c r="AA123" i="4"/>
  <c r="I123" i="4"/>
  <c r="G123" i="4"/>
  <c r="E123" i="4"/>
  <c r="AA122" i="4"/>
  <c r="I122" i="4"/>
  <c r="G122" i="4"/>
  <c r="E122" i="4"/>
  <c r="AA121" i="4"/>
  <c r="I121" i="4"/>
  <c r="G121" i="4"/>
  <c r="E121" i="4"/>
  <c r="AA120" i="4"/>
  <c r="I120" i="4"/>
  <c r="G120" i="4"/>
  <c r="E120" i="4"/>
  <c r="AA119" i="4"/>
  <c r="AA474" i="4" s="1"/>
  <c r="I119" i="4"/>
  <c r="G119" i="4"/>
  <c r="E119" i="4"/>
  <c r="U118" i="4"/>
  <c r="U114" i="4"/>
  <c r="U113" i="4"/>
  <c r="U112" i="4"/>
  <c r="I110" i="4"/>
  <c r="G110" i="4"/>
  <c r="E110" i="4"/>
  <c r="R109" i="4"/>
  <c r="I109" i="4"/>
  <c r="G109" i="4"/>
  <c r="E109" i="4"/>
  <c r="R108" i="4"/>
  <c r="I108" i="4"/>
  <c r="G108" i="4"/>
  <c r="E108" i="4"/>
  <c r="R107" i="4"/>
  <c r="I107" i="4"/>
  <c r="G107" i="4"/>
  <c r="E107" i="4"/>
  <c r="R106" i="4"/>
  <c r="I106" i="4"/>
  <c r="G106" i="4"/>
  <c r="E106" i="4"/>
  <c r="AD105" i="4"/>
  <c r="AD104" i="4"/>
  <c r="AD103" i="4"/>
  <c r="R100" i="4"/>
  <c r="G100" i="4"/>
  <c r="E100" i="4"/>
  <c r="R99" i="4"/>
  <c r="G99" i="4"/>
  <c r="E99" i="4"/>
  <c r="R98" i="4"/>
  <c r="G98" i="4"/>
  <c r="E98" i="4"/>
  <c r="R97" i="4"/>
  <c r="G97" i="4"/>
  <c r="E97" i="4"/>
  <c r="R96" i="4"/>
  <c r="G96" i="4"/>
  <c r="E96" i="4"/>
  <c r="R95" i="4"/>
  <c r="G95" i="4"/>
  <c r="E95" i="4"/>
  <c r="R94" i="4"/>
  <c r="G94" i="4"/>
  <c r="E94" i="4"/>
  <c r="R93" i="4"/>
  <c r="G93" i="4"/>
  <c r="E93" i="4"/>
  <c r="R91" i="4"/>
  <c r="G91" i="4"/>
  <c r="E91" i="4"/>
  <c r="R90" i="4"/>
  <c r="G90" i="4"/>
  <c r="E90" i="4"/>
  <c r="R89" i="4"/>
  <c r="G89" i="4"/>
  <c r="E89" i="4"/>
  <c r="R88" i="4"/>
  <c r="G88" i="4"/>
  <c r="E88" i="4"/>
  <c r="R87" i="4"/>
  <c r="G87" i="4"/>
  <c r="E87" i="4"/>
  <c r="R86" i="4"/>
  <c r="R85" i="4"/>
  <c r="G85" i="4"/>
  <c r="E85" i="4"/>
  <c r="U84" i="4"/>
  <c r="U83" i="4"/>
  <c r="U82" i="4"/>
  <c r="U81" i="4"/>
  <c r="U80" i="4"/>
  <c r="R78" i="4"/>
  <c r="E78" i="4"/>
  <c r="R77" i="4"/>
  <c r="I77" i="4"/>
  <c r="G77" i="4"/>
  <c r="E77" i="4"/>
  <c r="R76" i="4"/>
  <c r="R75" i="4"/>
  <c r="I75" i="4"/>
  <c r="G75" i="4"/>
  <c r="E75" i="4"/>
  <c r="R74" i="4"/>
  <c r="I74" i="4"/>
  <c r="G74" i="4"/>
  <c r="E74" i="4"/>
  <c r="R73" i="4"/>
  <c r="I73" i="4"/>
  <c r="G73" i="4"/>
  <c r="E73" i="4"/>
  <c r="R72" i="4"/>
  <c r="I72" i="4"/>
  <c r="G72" i="4"/>
  <c r="E72" i="4"/>
  <c r="R71" i="4"/>
  <c r="I71" i="4"/>
  <c r="G71" i="4"/>
  <c r="E71" i="4"/>
  <c r="R69" i="4"/>
  <c r="I69" i="4"/>
  <c r="G69" i="4"/>
  <c r="E69" i="4"/>
  <c r="R68" i="4"/>
  <c r="I68" i="4"/>
  <c r="G68" i="4"/>
  <c r="E68" i="4"/>
  <c r="R67" i="4"/>
  <c r="I67" i="4"/>
  <c r="G67" i="4"/>
  <c r="E67" i="4"/>
  <c r="R66" i="4"/>
  <c r="I66" i="4"/>
  <c r="G66" i="4"/>
  <c r="F66" i="4"/>
  <c r="I65" i="4"/>
  <c r="G65" i="4"/>
  <c r="E65" i="4"/>
  <c r="AB63" i="4"/>
  <c r="AB62" i="4" s="1"/>
  <c r="AA63" i="4"/>
  <c r="AA62" i="4" s="1"/>
  <c r="S63" i="4"/>
  <c r="S62" i="4" s="1"/>
  <c r="R63" i="4"/>
  <c r="R62" i="4" s="1"/>
  <c r="E62" i="4"/>
  <c r="C62" i="4"/>
  <c r="G61" i="4"/>
  <c r="I61" i="4" s="1"/>
  <c r="J61" i="4" s="1"/>
  <c r="F61" i="4"/>
  <c r="D61" i="4"/>
  <c r="G60" i="4"/>
  <c r="I60" i="4" s="1"/>
  <c r="J60" i="4" s="1"/>
  <c r="F60" i="4"/>
  <c r="D60" i="4"/>
  <c r="J59" i="4"/>
  <c r="H59" i="4"/>
  <c r="F59" i="4"/>
  <c r="D59" i="4"/>
  <c r="I58" i="4"/>
  <c r="D58" i="4"/>
  <c r="D57" i="4"/>
  <c r="G56" i="4"/>
  <c r="I56" i="4" s="1"/>
  <c r="J56" i="4" s="1"/>
  <c r="F56" i="4"/>
  <c r="D56" i="4"/>
  <c r="G55" i="4"/>
  <c r="I55" i="4" s="1"/>
  <c r="J55" i="4" s="1"/>
  <c r="F55" i="4"/>
  <c r="D55" i="4"/>
  <c r="J54" i="4"/>
  <c r="H54" i="4"/>
  <c r="F54" i="4"/>
  <c r="D54" i="4"/>
  <c r="G53" i="4"/>
  <c r="I53" i="4" s="1"/>
  <c r="J53" i="4" s="1"/>
  <c r="F53" i="4"/>
  <c r="D53" i="4"/>
  <c r="J52" i="4"/>
  <c r="H52" i="4"/>
  <c r="F52" i="4"/>
  <c r="D52" i="4"/>
  <c r="G51" i="4"/>
  <c r="I51" i="4" s="1"/>
  <c r="J51" i="4" s="1"/>
  <c r="F51" i="4"/>
  <c r="D51" i="4"/>
  <c r="D50" i="4"/>
  <c r="I49" i="4"/>
  <c r="G49" i="4"/>
  <c r="F49" i="4"/>
  <c r="D49" i="4"/>
  <c r="T48" i="4"/>
  <c r="U48" i="4" s="1"/>
  <c r="J48" i="4"/>
  <c r="H48" i="4"/>
  <c r="F48" i="4"/>
  <c r="D48" i="4"/>
  <c r="J47" i="4"/>
  <c r="H47" i="4"/>
  <c r="F47" i="4"/>
  <c r="D47" i="4"/>
  <c r="G46" i="4"/>
  <c r="H46" i="4" s="1"/>
  <c r="F46" i="4"/>
  <c r="D46" i="4"/>
  <c r="G45" i="4"/>
  <c r="I45" i="4" s="1"/>
  <c r="J45" i="4" s="1"/>
  <c r="F45" i="4"/>
  <c r="D45" i="4"/>
  <c r="G44" i="4"/>
  <c r="I44" i="4" s="1"/>
  <c r="J44" i="4" s="1"/>
  <c r="F44" i="4"/>
  <c r="D44" i="4"/>
  <c r="J43" i="4"/>
  <c r="H43" i="4"/>
  <c r="F43" i="4"/>
  <c r="D43" i="4"/>
  <c r="G42" i="4"/>
  <c r="I42" i="4" s="1"/>
  <c r="J42" i="4" s="1"/>
  <c r="F42" i="4"/>
  <c r="G41" i="4"/>
  <c r="H41" i="4" s="1"/>
  <c r="F41" i="4"/>
  <c r="AD40" i="4"/>
  <c r="J40" i="4"/>
  <c r="G40" i="4"/>
  <c r="H40" i="4" s="1"/>
  <c r="F40" i="4"/>
  <c r="D40" i="4"/>
  <c r="AD39" i="4"/>
  <c r="J39" i="4"/>
  <c r="H39" i="4"/>
  <c r="F39" i="4"/>
  <c r="D39" i="4"/>
  <c r="T38" i="4"/>
  <c r="U38" i="4" s="1"/>
  <c r="H38" i="4"/>
  <c r="F38" i="4"/>
  <c r="J37" i="4"/>
  <c r="H37" i="4"/>
  <c r="F37" i="4"/>
  <c r="D37" i="4"/>
  <c r="J36" i="4"/>
  <c r="G36" i="4"/>
  <c r="H36" i="4" s="1"/>
  <c r="F36" i="4"/>
  <c r="D36" i="4"/>
  <c r="AC35" i="4"/>
  <c r="AD35" i="4" s="1"/>
  <c r="T35" i="4"/>
  <c r="U35" i="4" s="1"/>
  <c r="J35" i="4"/>
  <c r="H35" i="4"/>
  <c r="F35" i="4"/>
  <c r="AC34" i="4"/>
  <c r="AD34" i="4" s="1"/>
  <c r="J34" i="4"/>
  <c r="H34" i="4"/>
  <c r="F34" i="4"/>
  <c r="AC33" i="4"/>
  <c r="AD33" i="4" s="1"/>
  <c r="J33" i="4"/>
  <c r="H33" i="4"/>
  <c r="F33" i="4"/>
  <c r="AC32" i="4"/>
  <c r="AD32" i="4" s="1"/>
  <c r="T32" i="4"/>
  <c r="U32" i="4" s="1"/>
  <c r="J32" i="4"/>
  <c r="G32" i="4"/>
  <c r="F32" i="4"/>
  <c r="T31" i="4"/>
  <c r="U31" i="4" s="1"/>
  <c r="J31" i="4"/>
  <c r="H31" i="4"/>
  <c r="F31" i="4"/>
  <c r="D31" i="4"/>
  <c r="T30" i="4"/>
  <c r="U30" i="4" s="1"/>
  <c r="I30" i="4"/>
  <c r="F30" i="4"/>
  <c r="AC29" i="4"/>
  <c r="AD29" i="4" s="1"/>
  <c r="U28" i="4"/>
  <c r="J27" i="4"/>
  <c r="H27" i="4"/>
  <c r="F27" i="4"/>
  <c r="AC25" i="4"/>
  <c r="AC22" i="4" s="1"/>
  <c r="AB25" i="4"/>
  <c r="AA25" i="4"/>
  <c r="S25" i="4"/>
  <c r="R25" i="4"/>
  <c r="AB24" i="4"/>
  <c r="AA24" i="4"/>
  <c r="S24" i="4"/>
  <c r="S22" i="4" s="1"/>
  <c r="R24" i="4"/>
  <c r="AB23" i="4"/>
  <c r="AB22" i="4" s="1"/>
  <c r="AA23" i="4"/>
  <c r="T23" i="4"/>
  <c r="T22" i="4" s="1"/>
  <c r="R23" i="4"/>
  <c r="R22" i="4" s="1"/>
  <c r="I22" i="4"/>
  <c r="G22" i="4"/>
  <c r="H22" i="4" s="1"/>
  <c r="E22" i="4"/>
  <c r="D22" i="4"/>
  <c r="C22" i="4"/>
  <c r="AD21" i="4"/>
  <c r="AD25" i="4" s="1"/>
  <c r="U20" i="4"/>
  <c r="AC18" i="4"/>
  <c r="AD18" i="4" s="1"/>
  <c r="AD23" i="4" s="1"/>
  <c r="AD17" i="4"/>
  <c r="AD24" i="4" s="1"/>
  <c r="U16" i="4"/>
  <c r="U25" i="4" s="1"/>
  <c r="U15" i="4"/>
  <c r="U24" i="4" s="1"/>
  <c r="U14" i="4"/>
  <c r="D26" i="3"/>
  <c r="C26" i="3"/>
  <c r="D14" i="3"/>
  <c r="C14" i="3"/>
  <c r="M388" i="2"/>
  <c r="J388" i="2"/>
  <c r="G388" i="2"/>
  <c r="D388" i="2"/>
  <c r="F388" i="2" s="1"/>
  <c r="C388" i="2"/>
  <c r="Y389" i="2"/>
  <c r="R52" i="2"/>
  <c r="M52" i="2"/>
  <c r="J52" i="2"/>
  <c r="G52" i="2"/>
  <c r="D52" i="2"/>
  <c r="F52" i="2" s="1"/>
  <c r="C52" i="2"/>
  <c r="M17" i="2"/>
  <c r="D17" i="2"/>
  <c r="C17" i="2"/>
  <c r="C389" i="2" s="1"/>
  <c r="J14" i="2"/>
  <c r="L14" i="2" s="1"/>
  <c r="G14" i="2"/>
  <c r="G17" i="2" s="1"/>
  <c r="I14" i="2"/>
  <c r="D418" i="1"/>
  <c r="C418" i="1"/>
  <c r="D51" i="1"/>
  <c r="C51" i="1"/>
  <c r="C419" i="1" s="1"/>
  <c r="D14" i="1"/>
  <c r="D419" i="1" s="1"/>
  <c r="C14" i="1"/>
  <c r="H56" i="4"/>
  <c r="D389" i="2"/>
  <c r="M389" i="2"/>
  <c r="J17" i="2"/>
  <c r="H32" i="4"/>
  <c r="H45" i="4"/>
  <c r="H30" i="4"/>
  <c r="J22" i="4"/>
  <c r="V389" i="2" l="1"/>
  <c r="X389" i="2" s="1"/>
  <c r="H55" i="4"/>
  <c r="H42" i="4"/>
  <c r="AC63" i="4"/>
  <c r="AC62" i="4" s="1"/>
  <c r="D62" i="4"/>
  <c r="D480" i="4" s="1"/>
  <c r="D528" i="4" s="1"/>
  <c r="AB481" i="4"/>
  <c r="R474" i="4"/>
  <c r="R481" i="4" s="1"/>
  <c r="H53" i="4"/>
  <c r="I46" i="4"/>
  <c r="J46" i="4" s="1"/>
  <c r="AA22" i="4"/>
  <c r="R497" i="4"/>
  <c r="AD63" i="4"/>
  <c r="H61" i="4"/>
  <c r="I41" i="4"/>
  <c r="J41" i="4" s="1"/>
  <c r="C480" i="4"/>
  <c r="C528" i="4" s="1"/>
  <c r="E473" i="4"/>
  <c r="T63" i="4"/>
  <c r="T62" i="4" s="1"/>
  <c r="S389" i="2"/>
  <c r="U389" i="2" s="1"/>
  <c r="I17" i="2"/>
  <c r="G389" i="2"/>
  <c r="I389" i="2" s="1"/>
  <c r="G62" i="4"/>
  <c r="H62" i="4" s="1"/>
  <c r="L17" i="2"/>
  <c r="F17" i="2"/>
  <c r="I52" i="2"/>
  <c r="U52" i="2"/>
  <c r="I388" i="2"/>
  <c r="F22" i="4"/>
  <c r="F62" i="4"/>
  <c r="T473" i="4"/>
  <c r="H44" i="4"/>
  <c r="H51" i="4"/>
  <c r="O389" i="2"/>
  <c r="H60" i="4"/>
  <c r="O17" i="2"/>
  <c r="L52" i="2"/>
  <c r="X52" i="2"/>
  <c r="L388" i="2"/>
  <c r="S481" i="4"/>
  <c r="J497" i="4"/>
  <c r="F389" i="2"/>
  <c r="AA389" i="2"/>
  <c r="U498" i="4"/>
  <c r="U23" i="4"/>
  <c r="O52" i="2"/>
  <c r="AA52" i="2"/>
  <c r="O388" i="2"/>
  <c r="AB497" i="4"/>
  <c r="AA17" i="2"/>
  <c r="R17" i="2"/>
  <c r="U17" i="2"/>
  <c r="J30" i="4"/>
  <c r="AA481" i="4"/>
  <c r="AA473" i="4"/>
  <c r="AC473" i="4"/>
  <c r="AC481" i="4"/>
  <c r="AD481" i="4" s="1"/>
  <c r="X17" i="2"/>
  <c r="R473" i="4"/>
  <c r="P389" i="2"/>
  <c r="R389" i="2" s="1"/>
  <c r="J389" i="2"/>
  <c r="L389" i="2" s="1"/>
  <c r="T481" i="4" l="1"/>
  <c r="U481" i="4" s="1"/>
  <c r="U63" i="4"/>
  <c r="AC480" i="4"/>
  <c r="T480" i="4"/>
  <c r="F473" i="4"/>
  <c r="I62" i="4"/>
  <c r="J62" i="4" s="1"/>
  <c r="E480" i="4"/>
  <c r="E528" i="4" s="1"/>
  <c r="F480" i="4" l="1"/>
  <c r="F528" i="4" s="1"/>
  <c r="I473" i="4"/>
  <c r="I480" i="4" s="1"/>
  <c r="J480" i="4" l="1"/>
  <c r="J528" i="4" s="1"/>
  <c r="I528" i="4"/>
  <c r="J473" i="4"/>
  <c r="G473" i="4"/>
  <c r="G480" i="4" s="1"/>
  <c r="G528" i="4" l="1"/>
  <c r="H480" i="4"/>
  <c r="H528" i="4" s="1"/>
  <c r="H473" i="4"/>
</calcChain>
</file>

<file path=xl/sharedStrings.xml><?xml version="1.0" encoding="utf-8"?>
<sst xmlns="http://schemas.openxmlformats.org/spreadsheetml/2006/main" count="14601" uniqueCount="682">
  <si>
    <t>№</t>
  </si>
  <si>
    <t>Адрес мест концентрации ДТП, км</t>
  </si>
  <si>
    <t>Причины возникновения места концентрации ДТП</t>
  </si>
  <si>
    <t>Рекомендованные мероприятия по ликвидации места концентрации ДТП</t>
  </si>
  <si>
    <t>Автомобильные дороги федерального значения</t>
  </si>
  <si>
    <t>Отсутствие недостатков транспортно- эксплуатационного состояния дорог и улиц на месте совершения ДТП</t>
  </si>
  <si>
    <t>Автомобильные дороги регионального/межмуниципального значения</t>
  </si>
  <si>
    <t>Автомобильные дороги местного значения (улицы)</t>
  </si>
  <si>
    <t>ул. Заозерная, д. 17</t>
  </si>
  <si>
    <t>Интенсивное движение, нерегулируемый пешеходный переход</t>
  </si>
  <si>
    <t>Ремонт покрытия проезжей части, строительство светофорного объекта</t>
  </si>
  <si>
    <t>ул. Красноярский тракт, д. 155</t>
  </si>
  <si>
    <t>Интенсивное движение, износ дорожной разметки</t>
  </si>
  <si>
    <t>Ремонт покрытия проезжей части</t>
  </si>
  <si>
    <t>ул. Нефтезаводская, д. 15, 17</t>
  </si>
  <si>
    <t>ул. Ватутина, д. 2</t>
  </si>
  <si>
    <t>Интенсивное движение, дефекты покрытия проезжей части</t>
  </si>
  <si>
    <t>ул. 22 Апреля-ул. Химиков-просп. Королева</t>
  </si>
  <si>
    <t>просп. Королева, д. 2</t>
  </si>
  <si>
    <t>ул. 6-я Станционная, д. 33</t>
  </si>
  <si>
    <t>просп. Сибирский, д. 5, 6, 7, 8</t>
  </si>
  <si>
    <t>просп. К. Маркса, д. 6</t>
  </si>
  <si>
    <t>просп. К. Маркса, д. 24, 39</t>
  </si>
  <si>
    <t>просп. К. Маркса, д. 35</t>
  </si>
  <si>
    <t>просп. К. Маркса, д. 43, 43а, 43б</t>
  </si>
  <si>
    <t>просп. К. Маркса, д. 45</t>
  </si>
  <si>
    <t>просп. К. Маркса, д. 50/1, 61</t>
  </si>
  <si>
    <t>просп. К. Маркса, д. 67, 69, 71</t>
  </si>
  <si>
    <t>ул. 1-я Трамвайная, д. 50, 51, 53</t>
  </si>
  <si>
    <t>просп. Комарова, д. 5</t>
  </si>
  <si>
    <t>ул. Красный Путь, д. 139</t>
  </si>
  <si>
    <t>ул. Химиков, д. 36, 63/1, 65</t>
  </si>
  <si>
    <t>Строительство светофорного объекта</t>
  </si>
  <si>
    <t>просп. Мира, д. 11, 32, 34, 36</t>
  </si>
  <si>
    <t>Интенсивное движение</t>
  </si>
  <si>
    <t>Разработка и реализация проекта организации дорожного движения</t>
  </si>
  <si>
    <t>просп. Мира, д. 37, 66</t>
  </si>
  <si>
    <t>просп. Мира, д. 55А, 82/1, 82/2</t>
  </si>
  <si>
    <t>просп. Менделеева, д. 3, 6</t>
  </si>
  <si>
    <t>дорога к ТРК "Континент", д. 25/3</t>
  </si>
  <si>
    <t>ул. Конева -ул. 70 лет Октября</t>
  </si>
  <si>
    <t>ул. Дианова, д. 26, 26/1</t>
  </si>
  <si>
    <t>ул. Думская, д. 5</t>
  </si>
  <si>
    <t>ул. Масленникова, д. 45, 80</t>
  </si>
  <si>
    <t>ул. Б. Хмельницкого – ООТ «Л. Чайкиной»</t>
  </si>
  <si>
    <t>ул. 10 лет Октября, д. 74А, 105, 107</t>
  </si>
  <si>
    <t>Интенсивное движение, износ дорожной разметки, отсутствие ограждений</t>
  </si>
  <si>
    <t>б. Архитекторов, д. 35</t>
  </si>
  <si>
    <t>ул. Дианова, д. 14</t>
  </si>
  <si>
    <t>ул. Кирова, д. 5</t>
  </si>
  <si>
    <t>ул. Кирова, д. 47</t>
  </si>
  <si>
    <t>ул. Кирова, д. 16/3</t>
  </si>
  <si>
    <t>ул. Леконта, д. 4</t>
  </si>
  <si>
    <t>ул. Лукашевича, д. 8</t>
  </si>
  <si>
    <t>ул. Лукашевича, д. 29</t>
  </si>
  <si>
    <t>ул. Лукашевича, 35</t>
  </si>
  <si>
    <t xml:space="preserve">ул. Лукашевича, д. 10В, 14/4 </t>
  </si>
  <si>
    <t>ул. Омская, д. 134, 149</t>
  </si>
  <si>
    <t>Интенсивное движение, нерегулирунмый пешеходный переход</t>
  </si>
  <si>
    <t>ул. Орджоникидзе, д. 5, 12</t>
  </si>
  <si>
    <t>ул. Маршала Жукова, д. 91/1</t>
  </si>
  <si>
    <t>ул. Маршала Жукова, д. 107, 144</t>
  </si>
  <si>
    <t>Приложение № 4</t>
  </si>
  <si>
    <t>к программе комплексного развития транспортной инфраструктуры Омской городской</t>
  </si>
  <si>
    <t>№ п/п</t>
  </si>
  <si>
    <t>Результаты диагностики</t>
  </si>
  <si>
    <t>Нормативное состояние, км/%</t>
  </si>
  <si>
    <t>Инструментальная</t>
  </si>
  <si>
    <t>Экспертная</t>
  </si>
  <si>
    <t>На текущую дату</t>
  </si>
  <si>
    <t>ожидаемое</t>
  </si>
  <si>
    <t>/</t>
  </si>
  <si>
    <t>Приложение № 3</t>
  </si>
  <si>
    <t>Информация по диагностике автомобильных дорог на территории Омской городской агломерации</t>
  </si>
  <si>
    <t>Источник финансирования</t>
  </si>
  <si>
    <t>2017 год</t>
  </si>
  <si>
    <t>2018 год</t>
  </si>
  <si>
    <t>Местный бюджет</t>
  </si>
  <si>
    <t>Региональный бюджет</t>
  </si>
  <si>
    <t>Федеральный бюджет</t>
  </si>
  <si>
    <t>Объемы финансирования из прочих источников (справочно)</t>
  </si>
  <si>
    <t>Наименование программы</t>
  </si>
  <si>
    <t>Программа "Безопасность дорожного движения"</t>
  </si>
  <si>
    <t>Муниципальный дорожный фонд</t>
  </si>
  <si>
    <t>Федеральный дорожный фонд</t>
  </si>
  <si>
    <t>Приложение № 2</t>
  </si>
  <si>
    <t>Примечание</t>
  </si>
  <si>
    <t>Ожидаемое</t>
  </si>
  <si>
    <t>в 2017 году</t>
  </si>
  <si>
    <t>в 2018 году</t>
  </si>
  <si>
    <t>Адрес объекта</t>
  </si>
  <si>
    <t>Виды работ</t>
  </si>
  <si>
    <t>Единица измерения, км, шт., п.м.</t>
  </si>
  <si>
    <t>Мощность объекта</t>
  </si>
  <si>
    <t xml:space="preserve">кв.м (только для ремонта покрытия проезжей части) </t>
  </si>
  <si>
    <t xml:space="preserve">Удельная стоимость за единицу </t>
  </si>
  <si>
    <t>Адрес места концентрации ДТП</t>
  </si>
  <si>
    <t>Описание причины возникновения места концентрации ДТП</t>
  </si>
  <si>
    <t>км</t>
  </si>
  <si>
    <t>кв.м</t>
  </si>
  <si>
    <t>%</t>
  </si>
  <si>
    <t>Установка дорожных знаков</t>
  </si>
  <si>
    <t>шт</t>
  </si>
  <si>
    <t>Капитальный ремонт</t>
  </si>
  <si>
    <t>Капитальный ремонт покрытия проезжей части</t>
  </si>
  <si>
    <t>Устройство  шероховатой поверхностной обработки</t>
  </si>
  <si>
    <t>Обеспечение требуемого коэффициента сцепления по ГОСТ Р 50597-93</t>
  </si>
  <si>
    <t>ИТОГО</t>
  </si>
  <si>
    <t>Место притяжения людей (близко расположенные жилые застройки)</t>
  </si>
  <si>
    <t>км прив.</t>
  </si>
  <si>
    <t>Несоблюдение скоростного режима</t>
  </si>
  <si>
    <t>Устройство согласно проекту ОДД, в том числе:</t>
  </si>
  <si>
    <t>устройство дорожных знаков</t>
  </si>
  <si>
    <t>шт.</t>
  </si>
  <si>
    <t>устройство светофорных объктов</t>
  </si>
  <si>
    <t>устройство ограждений</t>
  </si>
  <si>
    <t>м.</t>
  </si>
  <si>
    <t>нанесение дорожной разметки</t>
  </si>
  <si>
    <t>м2</t>
  </si>
  <si>
    <t>устройство светофора типа Т.7</t>
  </si>
  <si>
    <t>Устройство ограждений</t>
  </si>
  <si>
    <t>Устройство светофорного объекта</t>
  </si>
  <si>
    <t>кв. м</t>
  </si>
  <si>
    <t xml:space="preserve">шт. </t>
  </si>
  <si>
    <t>модернизация светофорных объктов</t>
  </si>
  <si>
    <t>установка дорожных знаков</t>
  </si>
  <si>
    <t>м</t>
  </si>
  <si>
    <t>Автомобильные дороги города Омска, места концентрации ДТП</t>
  </si>
  <si>
    <t>Разработка проектов организации дорожного движения</t>
  </si>
  <si>
    <t>Нанесение дорожной разметки</t>
  </si>
  <si>
    <t>Устройство светофорных объектов</t>
  </si>
  <si>
    <t>Автомобильные дороги города Омска</t>
  </si>
  <si>
    <t>Диагностика автомобильных дорог</t>
  </si>
  <si>
    <t>Общий итог</t>
  </si>
  <si>
    <t>Приложение № 1</t>
  </si>
  <si>
    <t>Перечень автомобильных дорог Омской городской агломерации и планируемые мероприятия на них для достижения целевых показателей</t>
  </si>
  <si>
    <t>-</t>
  </si>
  <si>
    <t>Необходимость принуждения участников дорожного движения к выполнению требований ПДД</t>
  </si>
  <si>
    <t>Интенсивное движение, дефекты покрытия проезжей части, нерегулируемый пешеходный переход</t>
  </si>
  <si>
    <t>Интенсивное движение, дефекты покрытия проезжей части, износ дорожной разметки</t>
  </si>
  <si>
    <t>Отсутствие ограждений, износ дорожной разметки</t>
  </si>
  <si>
    <t>Отсутствие ограждений, освещения, разметки</t>
  </si>
  <si>
    <t>Отсутствие ограждений, износ дорожной разметки, недостаточное освещение</t>
  </si>
  <si>
    <t>х</t>
  </si>
  <si>
    <t>В том числе:</t>
  </si>
  <si>
    <t>Российской Федерации "Безопасные и качественные дороги"</t>
  </si>
  <si>
    <t>Итого по автомобильным дорогам  местного значения (улицам)</t>
  </si>
  <si>
    <t>Протяженность автомобильной дороги (улицы), находящейся в нормативном состоянии, км/%</t>
  </si>
  <si>
    <t>Объекты, предлагаемые к реализации, в пределах Омской городской агломерации</t>
  </si>
  <si>
    <t>Отсутствие недостатков транспортно-эксплуатаци-онного состояния дорог и улиц на месте совершения ДТП</t>
  </si>
  <si>
    <t>км 822+000 – км 822+200</t>
  </si>
  <si>
    <t>км 800+000 – км 813+450</t>
  </si>
  <si>
    <t>км 769+000 – км 787+000</t>
  </si>
  <si>
    <t>км 781+520 – км 800+000</t>
  </si>
  <si>
    <t>км 25+000 – км 25+980</t>
  </si>
  <si>
    <t>14+000 – 15+000</t>
  </si>
  <si>
    <t>18+000 – 19+000</t>
  </si>
  <si>
    <t>16+000 – 20+000</t>
  </si>
  <si>
    <t>31+000 – 32+000</t>
  </si>
  <si>
    <t>20+000 – 35+000</t>
  </si>
  <si>
    <t>47+700 – 57+000</t>
  </si>
  <si>
    <t>0+000 – 2+000</t>
  </si>
  <si>
    <t>47+000 – 66+000</t>
  </si>
  <si>
    <t>66+000 – 89+000</t>
  </si>
  <si>
    <t>24+000 – 34+000</t>
  </si>
  <si>
    <t>43+000 – 51+000</t>
  </si>
  <si>
    <t>28+000 – 50+000</t>
  </si>
  <si>
    <t>50+000 –  63+000</t>
  </si>
  <si>
    <t>11+000 – 12+000</t>
  </si>
  <si>
    <t>0+000 – 14+700</t>
  </si>
  <si>
    <t>22+000 – 32+000</t>
  </si>
  <si>
    <t>9+000 – 10+909</t>
  </si>
  <si>
    <t>0+000 – 8+200</t>
  </si>
  <si>
    <t>ул. Красноярский тракт – дорога к ул. СибНИИСХоз</t>
  </si>
  <si>
    <t>просп. К. Маркса – ул. Масленникова</t>
  </si>
  <si>
    <t xml:space="preserve">просп. Комарова – б. Архитекторов                </t>
  </si>
  <si>
    <t>ул. Красный Путь – ООТ "Городок Водников"</t>
  </si>
  <si>
    <t>просп. Мира – ООТ "СибАДИ"</t>
  </si>
  <si>
    <t>просп. Мира – ООТ "Мед. академия"</t>
  </si>
  <si>
    <t>просп. Мира – ООТ "Телецентр"</t>
  </si>
  <si>
    <t>ул. Дмитрева – СОШ № 42</t>
  </si>
  <si>
    <t>ул. Лермонтова – СОШ № 1</t>
  </si>
  <si>
    <t>ул. Орджоникидзе – ул. 7-я Северная</t>
  </si>
  <si>
    <t>ул. Масленникова – ул. Б. Хмельницкого</t>
  </si>
  <si>
    <t>ул. Масленникова – ул. Маршала Жукова</t>
  </si>
  <si>
    <t>ул. 30-я Рабочая – БИТ</t>
  </si>
  <si>
    <t>ул. 10 лет Октября – ул. 20 Линия</t>
  </si>
  <si>
    <t xml:space="preserve"> ул. 10 лет Октября – ул. 25-я Линия </t>
  </si>
  <si>
    <t>ул. 10 лет Октября – ул. Б. Хмельницкого</t>
  </si>
  <si>
    <t>ул. 70 лет Октября – б. Архитекторов</t>
  </si>
  <si>
    <t>ул. 70 лет Октября – ул. Енисейская</t>
  </si>
  <si>
    <t>ул. 70 лет Октября – ООТ "Поворотная"</t>
  </si>
  <si>
    <t>ул. Ленина – Ленинградская площадь</t>
  </si>
  <si>
    <t>ул. Ленина – ул. Лермонтова</t>
  </si>
  <si>
    <t>ИТОГО по Омской городской агломерации</t>
  </si>
  <si>
    <t>Объекты, находящиеся на автомобильных дорогах Омской городской агломерации, финансируемые из прочих источников (справочная информация)</t>
  </si>
  <si>
    <t>Итого по автомобильным дорогам федерального значения</t>
  </si>
  <si>
    <t>Итого по автомобильным дорогам регионального/межмуниципального значения</t>
  </si>
  <si>
    <t>Итого по автомобильным дорогам  регионального/межмуниципального значения</t>
  </si>
  <si>
    <t>Итого по объектам, находящимся на автомобильных дорогах Омской городской агломерации, финансируемых из прочих источников</t>
  </si>
  <si>
    <t>агломерации в рамках приоритетного направления стратегического развития</t>
  </si>
  <si>
    <t>ул. Лукашевича, д. 35</t>
  </si>
  <si>
    <t>Количествово мест концентрации дорожно-транспортных происшествий (далее – ДТП), шт</t>
  </si>
  <si>
    <t>Ограничение скоростного режима</t>
  </si>
  <si>
    <t>Устройство освещения, замена дорожных знаков, устройство автопавильонов с установкой пешеходного светофора</t>
  </si>
  <si>
    <t>Устройство освещения, барьерного ограждения, замена дорожных знаков, устройство автопавильонов</t>
  </si>
  <si>
    <t>Всего по Омской городской агломерации</t>
  </si>
  <si>
    <t>План мероприятий по ликвидации мест концентрации дорожно-транспортных происшествий</t>
  </si>
  <si>
    <t xml:space="preserve">на территории Омской городской агломерации </t>
  </si>
  <si>
    <t>Наименование автомобильной дороги (улицы) с указанием км (адрес объекта в границах Омской городской агломерации)</t>
  </si>
  <si>
    <t>Протяженность  автомобильной дороги (улицы) в пределах Омской городской агломерации, км</t>
  </si>
  <si>
    <t>ул. Заозерная, от моста имени 
60-летия ВЛКСМ до  
ул. Красноярский тракт</t>
  </si>
  <si>
    <t>ул. 22 Апреля, от 
ул. Энергетиков до 
ул. Доковской</t>
  </si>
  <si>
    <t>Круговая развязка и подходы Ленинградского моста (в том числе со стороны 
ул. Масленникова)</t>
  </si>
  <si>
    <t>ул. Нефтезаводская 
(от просп. Мира до 
просп. Губкина)</t>
  </si>
  <si>
    <t>ул. Волгоградская, от 
ул. Кондратюка до бульвара Архитекторов</t>
  </si>
  <si>
    <t>ул. 5-я Кировская, от 
ул. О. Кошевого до пересечения с ул. Талалихина</t>
  </si>
  <si>
    <t>ул. 3-я Транспортная, от 
ул. Панфилова до 
ул. Индустриальной</t>
  </si>
  <si>
    <t>ул. 4-я Челюскинцев, от 
ул. Пристанционной до 
ул. 21-й Амурской</t>
  </si>
  <si>
    <t>ул. Гашека, от 
ул. Машиностроительной до 
просп. Сибирского</t>
  </si>
  <si>
    <t>ул. 2-я Солнечная, от 
ул. Коттеджной до 
ул. Волгоградской</t>
  </si>
  <si>
    <t>ул. 6-я Станционная 
(от ул. Новокирпичная до 
ул. 6-я Ленинградская)</t>
  </si>
  <si>
    <t>Сибирский просп., 
от ул. Новокирпичной до 
ул. Гашека</t>
  </si>
  <si>
    <t>ул. Заводская, от 
ул. Нефтезаводской до 
ул. Комбинатской</t>
  </si>
  <si>
    <t>ул. 1-я Заводская, от 
просп. Губкина до 
ул. Энтузиастов</t>
  </si>
  <si>
    <t>просп. К. Маркса 
(от ул. Лобкова до 
ул. Лермонтова)</t>
  </si>
  <si>
    <t>ул. 1-я Трамвайная, от 
ул. Воровского до 
ул. М. Леонова</t>
  </si>
  <si>
    <t xml:space="preserve">ул. 13-я Комсомольская, от 
ул. М. Леонова до Черлакского тракта </t>
  </si>
  <si>
    <t>просп. Комарова, от 
ул. Лукашевича до бульвара Архитекторов</t>
  </si>
  <si>
    <t>ул. Октябрьская, от 
ул. Орджоникидзе до 
ул. Госпитальной</t>
  </si>
  <si>
    <t>Окружная дорога, от 
просп. Космического до 
ул. Барабинской</t>
  </si>
  <si>
    <t>ул. Л. Чайкиной, от 
ул. Б. Хмельницкого до путепровода по ул. Л. Чайкиной</t>
  </si>
  <si>
    <t>ул. 36-я Северная, от 
ул. Герцена до 
ул. Орджоникидзе</t>
  </si>
  <si>
    <t>ул. Химиков, от 
просп. Мира до 
ул. Комбинатская</t>
  </si>
  <si>
    <t>ул. Красный Пахарь, от 
ул. 24-й Северной до 
ул. 7-й Северной</t>
  </si>
  <si>
    <t>ул. 5-я Северная, от 
ул. Красный Пахарь до 
ул. Челюскинцев</t>
  </si>
  <si>
    <t>ул. Железнодорожная, от 
ул. 4-я Челюскинцев до 
ул. Барнаульской</t>
  </si>
  <si>
    <t xml:space="preserve">ул. Барнаульская, от 
ул. Железнодорожной до 
ул. 10-й Ремесленной </t>
  </si>
  <si>
    <t>ул. Декабристов 
(от ул. 10 лет Октября до 
ул. Масленникова и от 
ул. Маяковского до 
ул. Бульварной)</t>
  </si>
  <si>
    <t>ул. 22-я Северная, от 
ул. Средней до ул. Герцена</t>
  </si>
  <si>
    <t>просп. Мира, от 
ул. Красный Путь до 
ул. Полевая</t>
  </si>
  <si>
    <t>А-320 Омск – Черлак – граница с Республикой Казахстан 
км 14 – км 54</t>
  </si>
  <si>
    <t>Омск – Русская Поляна, 
участок км 13+000 – км 73+000</t>
  </si>
  <si>
    <t>Новоселецк – Таврическое – Нововаршавка, 
участок км 47+700 – км 57+000</t>
  </si>
  <si>
    <t>Таврическое – Сосоновское, 
участок км 0+000 – км 29+000</t>
  </si>
  <si>
    <t>Омск – Тара, 
участок км 47+000 – км 89+000</t>
  </si>
  <si>
    <t>Омск – Одесское – граница Республики Казахстан, 
участок км 18+500 – км 54+000</t>
  </si>
  <si>
    <t>Бакбасар – Азово – Шербакуль – Полтавка, 
участок км 33+500 – км 59+000</t>
  </si>
  <si>
    <t>Омск – Муромцево – Седельниково, 
участок км 13+000 – км 63+000</t>
  </si>
  <si>
    <t>Подъезд к с. Любино-Малороссы 
км 0+000 – км 4+700</t>
  </si>
  <si>
    <t>Любино-Малороссы – Китайлы – Политотдел 
км 0+000 – км 11+150</t>
  </si>
  <si>
    <t>Троицкое – Чукреевка ("Челябинск – Омск – Новосибирск" – "Омск – Одесское – граница Республики Казахстан") 
км 0+000 – км 14+700</t>
  </si>
  <si>
    <t>Омск – Красноярка 
км 22+000 – км 49+900</t>
  </si>
  <si>
    <t>Подъезд к с. Чернолучье 
км 0+000 – км 10+909</t>
  </si>
  <si>
    <t>Сыропятское – Кормиловка – Калачинск, 
участок км 31+500 – км 51+000</t>
  </si>
  <si>
    <t>Омск – Нижняя Омка – граница Новосибирской области, 
участок км 8+200 – км 66+000</t>
  </si>
  <si>
    <t>Подъезд к с. Пушкино 
км 0+000 – км 2+931</t>
  </si>
  <si>
    <t>Подъезд к пос. Ростовка 
км 0+000 – км 1+630</t>
  </si>
  <si>
    <t>Подъезд к раб. пос. Крутая Горка 
км 0+000 – км 16+086</t>
  </si>
  <si>
    <t>Подъезд к с. Ульяновка 
км 0+000 – км 4+612</t>
  </si>
  <si>
    <t>Подъезд к деревне Подгородка 
км 0+000 – км 8+200</t>
  </si>
  <si>
    <t>Подъезд к деревне Половинка 
км 0+000 – км 16+000</t>
  </si>
  <si>
    <t>Подъезд к деревне Калачево 
км 0+000 – км 3+346</t>
  </si>
  <si>
    <t>Подъезд к деревне Ракитинка 
км 0+000 – км 0+800</t>
  </si>
  <si>
    <t>Магистральный – Ребровка 
км 0+000 – км 3+590</t>
  </si>
  <si>
    <t>Лузино – Пятилетка 
км 0+000 – км 5+407</t>
  </si>
  <si>
    <t>Ачаирский – Комсомол 
км 0+000 – км 4+340</t>
  </si>
  <si>
    <t>Поповка – Мирная Долина 
км 0+000 – км 4+515</t>
  </si>
  <si>
    <t>Любинский – Красный Яр ("Тюмень – Ялуторовск – Ишим – Омск" – "Любинский – Марьяновка") 
км 0+000 – км 14+650</t>
  </si>
  <si>
    <t>Подъезд к Большекулачинскому дому-интернату 
км 0+000 – км 5+700</t>
  </si>
  <si>
    <t>Подъезд к Андреевскому дому-интернату 
км 0+000 – км 2+500</t>
  </si>
  <si>
    <t>Подъезд к Пушкинскому дому-интернату 
км 0+000 – км 3+400</t>
  </si>
  <si>
    <t>Подъезд к раб. пос. Кормиловка 
км 0+000 – км 3+400</t>
  </si>
  <si>
    <t>"Омск – Русская Поляна" – Звонарев Кут 
км 0+000 – км 9+318</t>
  </si>
  <si>
    <t>ул. Авиационная, от 
ул. 22 Декабря до 
ул. Транссибирской</t>
  </si>
  <si>
    <t>ул. 33-я Северная, от 
ул. Герцена до 
ул. 21-й Амурской</t>
  </si>
  <si>
    <t>Красноярский тракт, от путепровода по 
ул. Заозерной до границы города Омска</t>
  </si>
  <si>
    <t>ул. 22 Декабря, от 
ул. Полярной до Исилькульского тракта</t>
  </si>
  <si>
    <t>ул. Мельничная, от 
ул. Нефтебаза до 
ул. 3-й Казахстанской</t>
  </si>
  <si>
    <t>ул. Суворова, от 
ул. Володарского до круговой развязки Ленинградского моста</t>
  </si>
  <si>
    <t>ул. Березовая, от 
ул. Красный Путь до 
просп. Королева</t>
  </si>
  <si>
    <t xml:space="preserve">ул. 2-я Восточная, от 
ул. Барнаульской до Октябрьского моста с подходами со стороны 
ул. А.Нейбута </t>
  </si>
  <si>
    <t>ул. Госпитальная, от 
ул. 11-й Ремесленной до путепровода по 
ул. Госпитальной</t>
  </si>
  <si>
    <t>ул. О. Кошевого, от 
ул. Пристанской до 
ул. 5-й Кировской</t>
  </si>
  <si>
    <t>ул. Ватутина, от бульвара Архитекторов до 
ул. Конева и от ул. Перелета до 
ул. Лукашевича</t>
  </si>
  <si>
    <t>просп. Королева, от 
ул. Химиков до 
ул. Заозерной и от 
ул. 7-й Дунайской до Красноярского тракта</t>
  </si>
  <si>
    <t>ул. Гуртьева, от 
ул. Д. Бедного до 
ул. Новосортировочной</t>
  </si>
  <si>
    <t>ул. 25-я Северная, от 
ул. 24-й Северной до Красноярского тракта</t>
  </si>
  <si>
    <t>ул. Энтузиастов, от 
ул. Доковской до 
ул. Химиков</t>
  </si>
  <si>
    <t>ул. Граничная, от 
ул. 22 Декабря до 
ул. Димитрова</t>
  </si>
  <si>
    <t>ул. Крупской, от 
ул. Лукашевича до 
ул. Перелета</t>
  </si>
  <si>
    <t>ул. XXII Партсъезда, от 
ул. 1-й Челюскинцев до 
ул. Раздольной</t>
  </si>
  <si>
    <t>ул. Фрунзе, от 
ул. Орджоникидзе до 
ул. Булатова</t>
  </si>
  <si>
    <t>ул. М. Леонова, от 
ул. 1-й Трамвайной до 
ул.  13-й Комсомольской</t>
  </si>
  <si>
    <t>ул. 3-я Молодежная, от 
ул. 4-й Транспортной до Окружной дороги</t>
  </si>
  <si>
    <t>ул. 4-я Транспортная, от 
ул. 3-й Молодежной до 
ул. Б. Хмельницкого</t>
  </si>
  <si>
    <t>ул. Багратиона, от 
ул. 4-й Челюскинцев до 
ул. 21-й Амурской</t>
  </si>
  <si>
    <t>ул. Фугенфирова, от 
ул. Рокоссовского до 
ул. Дианова</t>
  </si>
  <si>
    <t>ул. Доковская, от 
просп. Мира до 
ул. Комбинатской</t>
  </si>
  <si>
    <t>просп. Менделеева, от 
ул. Заозерной до 
ул. Химиков</t>
  </si>
  <si>
    <t>ул. Комбинатская, от 
просп. Губкина  до 
ул. Заозерной</t>
  </si>
  <si>
    <t>ул. 11-я Ремесленная, от 
ул. Арктической до 
ул. Барнаульской</t>
  </si>
  <si>
    <t>ул. 10-я Ремесленная, от 
ул. Арктической до 
ул. Барнаульской</t>
  </si>
  <si>
    <t>ул. Димитрова, от 
ул. Суворова до 
ул. Граничной</t>
  </si>
  <si>
    <t xml:space="preserve">ул. 12 Декабря, от 
ул. Граничной до 
ул. Транссибрской </t>
  </si>
  <si>
    <t xml:space="preserve">ул. 1-я Автомобильная, от 
ул. Семиреченской до 
16 Семиреченского переулка </t>
  </si>
  <si>
    <t>ул. Бетховена, от 
ул. Мельничной до 
ул. Тимирязева</t>
  </si>
  <si>
    <t>ул. Дмитриева, от 
ул. Крупской до 
ул. Ватутина</t>
  </si>
  <si>
    <t>ул. Конева (участок от 
ул. Ватутина до 
ул. 3-я Енисейская)</t>
  </si>
  <si>
    <t>ул. Кондратюка, от 
ул. Дианова до путепровода через железную дорогу</t>
  </si>
  <si>
    <t>ул. 1-я Рыбачья, от 
ул. 3-й Островской до 
ул. 2-я Рыбачья</t>
  </si>
  <si>
    <t>ул. Талалихина, от 
ул. Мельничной до 
ул. 15-й Самарской</t>
  </si>
  <si>
    <t>ул. Транссибирская, от 
ул. Авиационной до дома 25 
по ул. Транссибирской</t>
  </si>
  <si>
    <t>ул. Южная, от 
ул. 5-й Кировской до 
ул. Мельничной</t>
  </si>
  <si>
    <t>ул. Туполева, от 
ул. Взлетной до 
ул. Степанца</t>
  </si>
  <si>
    <t>ул. Карбышева, от дома 1 по 
ул. Карбышева до 
ул. Уральской</t>
  </si>
  <si>
    <t>ул. Ф. Крылова, от 
ул. Серова до Иртышской набережной</t>
  </si>
  <si>
    <t>ул. Марченко, от 
ул. Стальского до Привокзальной площади</t>
  </si>
  <si>
    <t>ул. Труда, от 
ул. 13-й Пролетарской до 
ул. Лобкова</t>
  </si>
  <si>
    <t>ул. Семиреченская, от 
ул. Мельничной до ООТ "Новостройка"</t>
  </si>
  <si>
    <t>ул. Братская, от 
ул. К. Маркса до 
ул. Орловского</t>
  </si>
  <si>
    <t>ул. Вильямса, от 
ул. Гуртьяева до 
ул. Спортивной</t>
  </si>
  <si>
    <t>ул. Вострецова, от 
ул. 3-й Уссурийской до 
д. 1 по ул. Вострецова</t>
  </si>
  <si>
    <t>ул. Молодогвардейская, от 
ул. Новокирпичной до 
ул. Ишимской</t>
  </si>
  <si>
    <t>ул. Моторная, от 
ул. 2-й Путевой до 
просп. Сибирского</t>
  </si>
  <si>
    <t>ул. П. Ильичева, от 
ул. Маркова до 
ул. Иванова</t>
  </si>
  <si>
    <t>ул. Полторацкого, от 
ул. Жуковского до 
пер. 4-й Украинский</t>
  </si>
  <si>
    <t>ул. 20 лет РККА, от 
ул. Куйбышева до 
ул. Лескова</t>
  </si>
  <si>
    <t>ул. 50 лет ВЛКСМ, от 
ул. Романенко до 
ул. 75 Гвардейской бригады</t>
  </si>
  <si>
    <t>ул. Барабинская, от 
ул. Кирова до 
ул. Полевой</t>
  </si>
  <si>
    <t>ул. Берникова, от 
ул. Л. Чайкиной до 
ул. 20 лет РККА</t>
  </si>
  <si>
    <t>ул. Будеркина, от 
ул. 1-й Индустриальной до 
ул. Промышленной</t>
  </si>
  <si>
    <t>ул. 1-я Железнодорожная, от 
ул. Кирова до 
ул. 27-й Рабочей</t>
  </si>
  <si>
    <t>ул. 2-я Железнодорожная, от 
ул. 2-я Баранова до 
ул. 27-й Рабочей</t>
  </si>
  <si>
    <t>ул. 3-я Железнодорожная, от 
ул. 2-я Баранова до 
ул. 27-й Рабочей</t>
  </si>
  <si>
    <t>ул. 4-я Железнодорожная, от 
ул. 2-я Баранова до 
ул. 3-й Железнодорожной</t>
  </si>
  <si>
    <t xml:space="preserve">ул. Бархатовой, от 
просп. Менделеева до Красноярского тракта </t>
  </si>
  <si>
    <t>ул. Магистральная, от 
ул. 50 лет Октября до 
ул. Химиков</t>
  </si>
  <si>
    <t>просп. Губкина, от 
ул. Нефтезаводской до Красноярского тракта</t>
  </si>
  <si>
    <t>ул. Блюхера, от 
ул. Химиков до 
ул. Волкова</t>
  </si>
  <si>
    <t>ул. Волкова, от 
ул. 1-й Поселковой до 
просп. Королева</t>
  </si>
  <si>
    <t>ул. Яковлева, от дома 22 по 
ул. Красный Путь до 
ул. Госпитальной</t>
  </si>
  <si>
    <t>ул. 2-я Производственная, от 
ул. 25-я Линия до 
ул. 1-я Заречная</t>
  </si>
  <si>
    <t>ул. Гусарова, от 
ул. Интернациональной до 
ул. 6-й Ремесленной</t>
  </si>
  <si>
    <t>ул. Арсеньева, от 
ул. 8-й Восточной до 
ул. 4-й Челюскинцев</t>
  </si>
  <si>
    <t>ул. 3-й Разъезд, от 
ул. 20 лет РККА до 
ул. Универсальной</t>
  </si>
  <si>
    <t>ул. 2-я Барнаульская, от 
ул. Багратиона до 
ул. XXII Партсъезда</t>
  </si>
  <si>
    <t>ул. Лермонтова, от 
ул. Б. Хмельницкого до 
ул. 3-й Разъезд</t>
  </si>
  <si>
    <t>ул. Краснофлотская, от 
ул. Сенной до 
пер. Больничного</t>
  </si>
  <si>
    <t>ул. 7-я Северная 
(от ул. Красный Путь до 
ул. Красный Пахарь)</t>
  </si>
  <si>
    <t>ул. Думская 
(от ул. Маршала  Жукова до 
ул. Ленина)</t>
  </si>
  <si>
    <t xml:space="preserve">ул. Масленникова 
(от просп. К. Маркса до 
ул. Худенко) </t>
  </si>
  <si>
    <t>ул. Б. Хмельницкого (участок 
от ул. Масленникова до 
ул. 3-я Транспортная)</t>
  </si>
  <si>
    <t>ул. Путилова – 
СОШ № 11</t>
  </si>
  <si>
    <t>ул. 7-я Ремесленная – 
СОШ № 13</t>
  </si>
  <si>
    <t>ул. Дергачева – 
СОШ № 21</t>
  </si>
  <si>
    <t>б. Космонавтов – 
СОШ № 34</t>
  </si>
  <si>
    <t>проезд у д. 13/1 по 
ул. Ватутина – СОШ № 47</t>
  </si>
  <si>
    <t>ул. Чайковского – 
СОШ № 78</t>
  </si>
  <si>
    <t>ул. 20 Партсъезда – 
СОШ № 80</t>
  </si>
  <si>
    <t>ул. М. Никифорова – 
СОШ № 82</t>
  </si>
  <si>
    <t>ул. Добролюбова – 
СОШ № 87</t>
  </si>
  <si>
    <t>ул. 19-я Марьяновская – 
СОШ № 114</t>
  </si>
  <si>
    <t>ул. Иркутская – 
Гимназия № 146</t>
  </si>
  <si>
    <t>проезд у д. 101 в 
мкр. Входной – СОШ № 161</t>
  </si>
  <si>
    <t>ул. Невского – 
СОШ № 59</t>
  </si>
  <si>
    <t>б. Зеленый – 
Лицей № 74</t>
  </si>
  <si>
    <t>ул. Краснознаменная – 
СОШ № 81</t>
  </si>
  <si>
    <t>ул. Загородная – 
СОШ № 111</t>
  </si>
  <si>
    <t>ул. Звездная – 
СОШ № 144</t>
  </si>
  <si>
    <t>ул. 4-я Поселковая – 
КШИ № 9</t>
  </si>
  <si>
    <t>ул. 1-я Учхозная – 
СОШ № 33</t>
  </si>
  <si>
    <t>мкр. "Береговой", 
ул. Пролетарская, д. 3</t>
  </si>
  <si>
    <t>мкр. "Большие поля", 
ул. Первомайская, д. 1</t>
  </si>
  <si>
    <t>ул. Котовского, от 
ул. К. Маркса до 
ул. Орловского</t>
  </si>
  <si>
    <t>ул. 10 лет Октября, от 
ул. Думской до Сыропятского тракта</t>
  </si>
  <si>
    <t>ул. 70 лет Октября, от 
б. Архитекторов до 
ул. 3-я Енисейская</t>
  </si>
  <si>
    <t xml:space="preserve">б. Архитекторов, от 
ул. Волгоградской  до 
дороги к СК "Арена-Омск" </t>
  </si>
  <si>
    <t>ул. Дианова, от 
ул. Лукашевича до 
ул. 2-я Солнечная</t>
  </si>
  <si>
    <t>ул. Кирова, от 
ул. Б. Хмельницкого до 
путепровода по ул. Кирова</t>
  </si>
  <si>
    <t>ул. Институтская от 
ул. Красный Путь до 
Институтской пл.</t>
  </si>
  <si>
    <t>ул. Леконта, от 
ул. Калинина до 
ул. 8-я Ленинская</t>
  </si>
  <si>
    <t>ул. Ленина, от 
Соборной площади до 
ул. Маяковского</t>
  </si>
  <si>
    <t>ул. Лукашевича, от 
ул. Дианова до моста 
имени 60-летия ВЛКСМ</t>
  </si>
  <si>
    <t>ул. Физкультурная, от 
ул. Горная до 
ул. Агрономическая</t>
  </si>
  <si>
    <t xml:space="preserve">дорога – продолжение 
ул. Физкультурной, от 
ул. Физкультурная до 
просп. Королева               </t>
  </si>
  <si>
    <t>ул. Омская, от 
ул. Маршала Жукова до 
ул. 3-й Разъезд</t>
  </si>
  <si>
    <t>ул. Орджоникидзе, от 
ул. Интернациональная до 
ул. 36-я Северная</t>
  </si>
  <si>
    <t>ул. Маршала Жукова, от 
Фрунзенского моста до 
ул. Бульварная</t>
  </si>
  <si>
    <t>ул. Сибаковская, от 
ул. Горная до 
ул. Агрономическая</t>
  </si>
  <si>
    <t>ул. Новокирпичная, от 
просп. Сибирский до 
ул. 1-я Путевая</t>
  </si>
  <si>
    <t>ул. Енисейская, от развязки 
Ленинградского моста до 
ул. 70 лет Октября</t>
  </si>
  <si>
    <t>ул. 1-я Казахстанская, от 
ул. Мельничной до 
ООТ "Автоколонна 1251"</t>
  </si>
  <si>
    <t>ул. 2-я Казахстанская, от 
ул. Мельничной до дома 37 
по ул. 2-й Казахстанской</t>
  </si>
  <si>
    <t>ул. 3-я Казахстанская, от 
ул. Мельничной до дома 28 
по ул. 3-й Казахстанскойэ</t>
  </si>
  <si>
    <t>ул. Перова, от 
ул. Мельничной до 
ООТ "Кожзавод"</t>
  </si>
  <si>
    <t>ул. Нефтебаза, от 
ул. Мельничной до дома 11 
по ул. Нефтебаза</t>
  </si>
  <si>
    <t>ул. Можайского, от 
ул. Мельничной до 
ул. 8-й Кировской</t>
  </si>
  <si>
    <t>ул. Центральная, от 
ул. Мельничной до 
ул. 8-й Кировской</t>
  </si>
  <si>
    <t>ул. Торговая, от 
ул. Южной до путепровода 
по ул. Торговой</t>
  </si>
  <si>
    <t>ул. Профинтерна, от 
ул. О. Кошевого до 
ул. Сибирской</t>
  </si>
  <si>
    <t>ул. Сибирская, от дома 47 
до дома 27 по ул. Сибирской</t>
  </si>
  <si>
    <t>ул. Суровцева, от 
ул. Граничной до 
ул. 12 Декабря</t>
  </si>
  <si>
    <t>ул. Авиагородок, от дома 38 
до дома 11 по ул. Авиагородок</t>
  </si>
  <si>
    <t>ул. 3-я Енисейская, от 
ул. 70 лет Октября до 
ул. 3-й Островской</t>
  </si>
  <si>
    <t>ул. 3-я Островская, от 
ул. 3-й Енисейской до 
ул. 1-я Рыбачья</t>
  </si>
  <si>
    <t>ул.1-я Рыбачья, от 
ул. 3-й Островской до 
ул. 2-я Рыбачья</t>
  </si>
  <si>
    <t>ул. Перелета, от 
ул. Ватутина до 
ул. Крупской</t>
  </si>
  <si>
    <t>дорога на Мостоотряд, от 
ул. 1-я Рыбачья до 
ул. Мостоотряд</t>
  </si>
  <si>
    <t>ул. 2-я Солнечная, от 
ул. Волгоградской до Тюкалинского тракта</t>
  </si>
  <si>
    <t>ул. Дергачева, от 
ул. Дианова до 
ул. Волгоградской</t>
  </si>
  <si>
    <t>ул. 22 Декабря, от 
ул. Авиционной до 
ул. Полярной</t>
  </si>
  <si>
    <t>ул. С. Сейфулина, от 
ул. Волгоградской до дома 62 
по ул. С. Сейфулина</t>
  </si>
  <si>
    <t>ул. Мельничная, от 
ул. Талалихина до 
ул. О. Кошевого</t>
  </si>
  <si>
    <t>ул. Ватутина, от 
б. Архитекторов до 
ул. Перелета</t>
  </si>
  <si>
    <t>ул. 25 лет Октября, от 
ул. Иртышской набережной до 
ул. Шаумяна</t>
  </si>
  <si>
    <t>ул. Иртышская набережная, от 
Ленинградского моста до 
ул. Рождественского</t>
  </si>
  <si>
    <t>ул. Шаумяна, от 
ул. 25 лет Октября до 
ул. 12-й Пролетарской</t>
  </si>
  <si>
    <t>ул. 12-я Пролетарская, от 
ул. Труда до ул. Сухой Пролет</t>
  </si>
  <si>
    <t>ул. Сухой Пролет, от 
ул. 12-й Пролетарской до 
ул. 1-й Красной Звезды</t>
  </si>
  <si>
    <t>ул. 1-я Красной Звезды, от 
ул. Сухой Пролет до 
ул. 1-й Советской</t>
  </si>
  <si>
    <t>ул. 1-я Советская, от 
ул. Калинина до 
ул. 1-й Красной Звезды</t>
  </si>
  <si>
    <t>ул. Воровского, от 
ул. 1-й Красной Звезды до
ул. Лесной</t>
  </si>
  <si>
    <t xml:space="preserve">ул. 2-я Красной Звезды, от 
ул. 19-й Марьяновской до 
ул. 1-й Трамвайной </t>
  </si>
  <si>
    <t>ул. 19-я Марьяновская, от 
ул. Воровского до 
ул. 2-й Красной Звезды</t>
  </si>
  <si>
    <t>ул. Рождественского, от 
ул. Иртышская набережная до 
просп. К. Маркса</t>
  </si>
  <si>
    <t>ул. Вокзальная, от 
ул. Избышева до 
ул. Уральской</t>
  </si>
  <si>
    <t>ул. Блусевич, от 
ул. Вокзальной до 
ул. Невского</t>
  </si>
  <si>
    <t>ул. Невского, от 
ул. Блусевич до 
ул. 1-й Чередовой</t>
  </si>
  <si>
    <t>ул. Д. Бедного, от путепровода 
по ул. 15-й Рабочей до территории ТПК</t>
  </si>
  <si>
    <t>ул. Машиностроительная, 
от ул. Новокирпичной до 
зд. 5 по Черлакскому тракту</t>
  </si>
  <si>
    <t>ул. Батумская, от 
ул. Целинной до дома 4 
по ул. Батумской</t>
  </si>
  <si>
    <t>ул. 3-я Ленинградская, от 
ул. 1-й Станционной до 
ООТ "Омская птицефабрика"</t>
  </si>
  <si>
    <t xml:space="preserve">ул. Серова, от 
ул. Труда до просп. К. Маркса </t>
  </si>
  <si>
    <t>ул. В. Иванова, от дома 7 по 
ул. Рождественского до 
б. Победы</t>
  </si>
  <si>
    <t>ул. С. Стальского, от 
ул. Труда до ул. Марченко</t>
  </si>
  <si>
    <t>ул. Котельникова, от 
ул. Труда до ул. Марченко</t>
  </si>
  <si>
    <t>ул. 5-я Кордная, от 
ул. Будеркина до 
ул. 3-й Молодежной</t>
  </si>
  <si>
    <t>ул. 6-я Шинная, от 
ул. 5-й Кордной до 
ул. 3-й Молодежной</t>
  </si>
  <si>
    <t>ул. Промышленная, от 
ул. 5-й Кордной до 
ул. Индустриальной</t>
  </si>
  <si>
    <t>ул. Индустриальная, от 
ул. Промышленной до 
просп. Космического</t>
  </si>
  <si>
    <t>просп. Космический от 
Окружной дороги до путепровода 
по ул. Л. Чайкиной</t>
  </si>
  <si>
    <t>ул. Пархоменко, от 
просп. Комического до 
дома 21/1 по ул. Пархоменко</t>
  </si>
  <si>
    <t>ул. П. Осьминина, от 
просп. Космического до 
ул. 75 Гвардейской бригады</t>
  </si>
  <si>
    <t>ул. 75 Гвардейской бригады, 
от ул. П. Осминина до 
ул. 50 лет ВЛКСМ</t>
  </si>
  <si>
    <t>ул. Романенко, от 
просп. Космического до 
ул. 50 лет ВЛКСМ</t>
  </si>
  <si>
    <t xml:space="preserve">ул. 1-я Индустриальная, от 
ул. 3-й Транспортной до 
просп. Космического </t>
  </si>
  <si>
    <t>ул. Панфилова, от 
ул. Бульварной до 
ул. 3-й Транспортной</t>
  </si>
  <si>
    <t>ул. 1-й Разъезд, от 
ул. Панфилова до 
ул. 4-й Транспортной</t>
  </si>
  <si>
    <t>ул. Хабаровская, от 
ул. 4-й Транспортной до 
ул. 26-й Рабочей</t>
  </si>
  <si>
    <t>ул. Харьковская, от 
ул. 1-й Военной до 
ул. 26-й Рабочей</t>
  </si>
  <si>
    <t>ул. 1-я Военная, от 
ул. Хабаровской до 
ул. Б. Хмельницкого</t>
  </si>
  <si>
    <t>ул. Ипподромная, от 
ул. Бульварной до 
ул. Б. Хмельницкого</t>
  </si>
  <si>
    <t>ул. Запорожская, от 
ул. 4-й Железнодорожной до 
ул. Б. Цемента</t>
  </si>
  <si>
    <t>ул. Шебалдина, от 
ул. Масленникова до 
ул. Нейбута</t>
  </si>
  <si>
    <t>ул. 20-я Линия, от 
ул. Масленникова до 
ул. Омской</t>
  </si>
  <si>
    <t>ул. 7-я Северная, от 
ул. Красный Путь до 
ул. Красный Пахарь</t>
  </si>
  <si>
    <t>ул. Королева, от 
ул. Заозерной до 
ул. 7-й Дунайской</t>
  </si>
  <si>
    <t>ул. Коммунальная, от 
ул. Химиков до 
ООТ "Стрельникова"</t>
  </si>
  <si>
    <t>ул. Бородина, от 
ул. Белозерова до 
ул. Бархатовой</t>
  </si>
  <si>
    <t>ул. 50 лет Октября, 
от просп. Мира до 
ул. Окружной</t>
  </si>
  <si>
    <t>просп. Губкина, от 
ул. Доковской до 
ул. Нефтезаводской</t>
  </si>
  <si>
    <t>ул. Комбинасткая, от 
ул. Аграрной до 
просп. Губкина</t>
  </si>
  <si>
    <t>ул. Энергетиков, от 
ул. Малунцева до 
ул. Энтузиастов</t>
  </si>
  <si>
    <t>ул. 2-я Кольцевая, от 
ул. Березовой до 
ул. 2-й Дачной</t>
  </si>
  <si>
    <t>ул. Волховстроя, от 
ул. 2-й Дачной до 
ул. Кемеровской</t>
  </si>
  <si>
    <t>ул. 1-я Затонская, от 
ул. Красный Путь до дома 1 
по ул. 2-й Затонской</t>
  </si>
  <si>
    <t>ул. 2-я Дачная, от 
ул. Красный Путь до 
ул. 8-й Кольцевой</t>
  </si>
  <si>
    <t>ул. 1-я Поселковая, от 
ул. Блюхера до 
ул. 2-й Поселковой</t>
  </si>
  <si>
    <t>ул. 2-я Поселковая, от 
ул. 1-й Поселковой до 
ул. 4-й Поселковой</t>
  </si>
  <si>
    <t>ул. 4-я Поселковая, от 
ул. 2-й Поселковой до 
ул. Химиков</t>
  </si>
  <si>
    <t>ул. 4-я Северная, от 
ул. Красный Путь до 
ул. Волховстроя</t>
  </si>
  <si>
    <t>ул. XX Партсъезда, от 
ул. Химиков до 
ул. Мамина-Сибиряка</t>
  </si>
  <si>
    <t>ул. XIX Партсъезда, от 
ул. Малунцева до дома 35 
по ул. XIX Партсъезда</t>
  </si>
  <si>
    <t>ул. Мамина-Сибиряка, 
от просп. Мира до 
ул. Энтузиастов</t>
  </si>
  <si>
    <t>ул. Тварковского, от 
ул. Андрианова до 
ул. XX Партсъезда</t>
  </si>
  <si>
    <t>ул. Попова, от 
просп. Мира до дома 1 
по ул. Попова</t>
  </si>
  <si>
    <t>ул. Малиновского, от 
ул. Красноярский тракт до 
ул. Королева</t>
  </si>
  <si>
    <t>ул. Белозерова, от 
ул. Бородина до 
ул. Тюленина</t>
  </si>
  <si>
    <t>ул. М. Никифорова, от 
ул. Блюхера до 
ул. Королева</t>
  </si>
  <si>
    <t>ул. С. Тюленина, от 
ул. Заозерной до 
ул. Белозерова</t>
  </si>
  <si>
    <t xml:space="preserve">ул. 50 лет Профсоюзов, от 
ул. Доковской до 
ул. XIX Партсъезда </t>
  </si>
  <si>
    <t>ул. Строителей, от 
ул. XX Партсъезда до 
ул. 22 Апреля</t>
  </si>
  <si>
    <t>ул. Загородная, от 
просп. Мира до 
ул. Аграрной</t>
  </si>
  <si>
    <t>ул. Твардовского, от 
просп. Мира до дома 151 
по ул. Правый берег Иртыша</t>
  </si>
  <si>
    <t>ул. Гагарина, от 
Комсомольского моста до 
ул. Интернациональной</t>
  </si>
  <si>
    <t>ул. Герцена, от 
ул. Интернациональной до 
Пушкинского тракта</t>
  </si>
  <si>
    <t>ул. Интернациональная, от 
ул. Гагарина до 
ул. Красный Путь</t>
  </si>
  <si>
    <t>ул. Партизанская, от 
ул. Ленина до дома 5 по 
ул. Партизанской</t>
  </si>
  <si>
    <t>ул. 21-я Амурская, от 
ул. 24-й Северной до 
ул. Завертяева</t>
  </si>
  <si>
    <t>ул. Б. Хмельницкого, от 
ул. Масленникова до 
ул. Нейбута</t>
  </si>
  <si>
    <t>ул. Булатова, от 
ул. Фрунзе до 
ул. Орджоникидзе</t>
  </si>
  <si>
    <t>ул. Циолковского, 
от ул. Иртышской набережной 
до ул. Пушкина</t>
  </si>
  <si>
    <t>ул. Кемеровская, от 
ул. Герцена до 
ул. Набережная Тухачевского</t>
  </si>
  <si>
    <t>ул. 24-я Северная, от 
ул. 21-я Амурская до 
ул. Долгирева</t>
  </si>
  <si>
    <t>ул. Челюскинцев, от 
ул. Багратиона до 
ул. 5-й Северной</t>
  </si>
  <si>
    <t>ул. Куйбышева, от 
ул. Бульварной до 
ул. Омской</t>
  </si>
  <si>
    <t>ул. 2-я Производственная, от 
ул. 1-й Заречной до 
ул. Нейбута</t>
  </si>
  <si>
    <t>ул. Чернышевского, от 
ул. 5-й Северной до 
ул. Рабиновича</t>
  </si>
  <si>
    <t>ул. Бульварная, от 
ул. Пушкина до 
ул. Куйбышева</t>
  </si>
  <si>
    <t>ул. 8-я Восточная, от 
ул. Челюскинцев до дома 101 
по ул. 8-й Восточной</t>
  </si>
  <si>
    <t>ул. Гусарова, от 
ул. Гагарина до 
ул. 5-й Армии</t>
  </si>
  <si>
    <t>ул. Завертяева, 
от путепровода по 
ул. 21-й Амурской 
до ул. Донецкой</t>
  </si>
  <si>
    <t>ул. Завертяева, от 
ул. 21-й Амурской до 
6-го Донецкого переулка</t>
  </si>
  <si>
    <t>ул. Думская, от 
ул. М. Жукова до 
пл. Ленина</t>
  </si>
  <si>
    <t>ул. Пушкина, от 
ул. Подгорной до 
ул. Циолковского</t>
  </si>
  <si>
    <t>Пушкинский тракт, от 
ул. 36-й Северной до границы города Омска</t>
  </si>
  <si>
    <t>ул. 27-я Северная, от 
ул. Осоавиахимовской до 
ул. 21-й Амурской</t>
  </si>
  <si>
    <t>ул. Донецкая, от 
ул. Завертяева до дороги на 
пос. "Степной"</t>
  </si>
  <si>
    <t>ул. Сыропятская, от 
ул. 1-й Восточной до дома 70 
по ул. Сыропятской</t>
  </si>
  <si>
    <t>Сыропятский тракт, от 
ул. 10 лет Октября до границы города Омска</t>
  </si>
  <si>
    <t>ул. Тарская, от 
ул. 24-й Северной до 
ул. Яковлева</t>
  </si>
  <si>
    <t>ул. Щербанева, от 
ул. Чехова до ул. Ленина</t>
  </si>
  <si>
    <t>ул. Яковлева, от 
ул. Красный Путь до 
ул. Госпитальной</t>
  </si>
  <si>
    <t>ул. Потанина, от 
ул. М. Жукова до 
ул. К. Маркса</t>
  </si>
  <si>
    <t>ул. Красных Зорь, 
от ул. К. Маркса до 
ул. 1-й Разъезд</t>
  </si>
  <si>
    <t>ул. П. Некрасова, от 
ул. Партизанской до 
ул. Спартаковской</t>
  </si>
  <si>
    <t>ул. Красина, от 
ул. П. Некрасова до 
ул. Алексеева</t>
  </si>
  <si>
    <t>ул. Чкалова, от 
ул. Куйбышева до дома 9/2 
по ул. Иртышская набережная</t>
  </si>
  <si>
    <t>ул. Третьяковская, от 
ул. Герцена до 
ул. Орджоникидзе</t>
  </si>
  <si>
    <t>ул. 30 лет ВЛКСМ, от 
ул. Почтовой до ул. Омской</t>
  </si>
  <si>
    <t>ул. Вавилова, от 
ул. Октябрьской до 
ул. 36-й Северной</t>
  </si>
  <si>
    <t>ул. Волочаевская, от 
ул. Кемеровская до 
ул. Фрунзе</t>
  </si>
  <si>
    <t>ул. Добровольского, от 
ул. Кемеровской до дома 1 
по ул. Добровольского</t>
  </si>
  <si>
    <t>ул. К. Либкнехта, от 
ул. Краснофлотская до 
ул. Ленина</t>
  </si>
  <si>
    <t>ул. 25-я Линия, от 
ул. Красных Зорь до 
ул. Омской</t>
  </si>
  <si>
    <t>дорога от ул. 10 лет Октября 
до ул. 1-й Заречной</t>
  </si>
  <si>
    <t>ул. Учебная, от 
ул. Омской до 
ул. Масленникова</t>
  </si>
  <si>
    <t>ул. Степная, от 
ул. Съездовской до 
ул. Звездова</t>
  </si>
  <si>
    <t>ул. Депутатская, от 
ул. Фурманова до дома 8 
по ул. Депутатской</t>
  </si>
  <si>
    <t>ул. Успенского, от 
ул. Куйбышева до 
ул. Учебной</t>
  </si>
  <si>
    <t>ул. Лермонтова, от 
ул. Б. Хмельницкого 
до пл. Бухгольца</t>
  </si>
  <si>
    <t>ул. Нейбута, от 
ул. 4-я Линия до 
ул. 2-й Производственной</t>
  </si>
  <si>
    <t>ул. Рабиновича, от 
ул. Орджоникидзе до 
ул. Госпитальной</t>
  </si>
  <si>
    <t>ул. Алтайская, от 
ул. XXII Партсъезда до 
ул. 2-я Барнаульская</t>
  </si>
  <si>
    <t>ул. Арсеньева, от 
ул. Челюскинцев до 
ул. 4-й Челюскинцев</t>
  </si>
  <si>
    <t>ул. Звездова, от 
ул. 20-я Линия до 
ул. М. Жукова</t>
  </si>
  <si>
    <t>ул. Иркутская, от 
ул. 14-я Линия до 
ул. Куйбышева</t>
  </si>
  <si>
    <t>ул. 1-я Челюскинцев, от 
ул. Багратиона до 
ул. Арсеньева</t>
  </si>
  <si>
    <t>ул. 2-я Челюскинцев, от 
ул. XXII Партсъезда до 
ул. Воронкова</t>
  </si>
  <si>
    <t>ул. Нахимова, от 
ул. Челюскинцев до 
пер. Барнаульского</t>
  </si>
  <si>
    <t>ул. 11-я Амурская, от 
ул. 24-й Северной до дома 11  
по ул. 36-й Северной</t>
  </si>
  <si>
    <t>ул. 20-я Амурская, от 
ул. 30-й Северной до дома 57 
по ул. 20-й Амурской</t>
  </si>
  <si>
    <t>ул. 30-я Северная, от 
ул. Орджоникидзе до 
ул. 21-й Амурской</t>
  </si>
  <si>
    <t>ул. Осоавиахимовская, от 
ул. Октябрьской до 
ул. 36-й Северной</t>
  </si>
  <si>
    <t>ул. Светловская, от 
ул. Новокирпичной до 
ул. Маргелова</t>
  </si>
  <si>
    <t>ул. Рокоссовского, от 
б. Космонавтов до дома 14/3 
по ул. Лукашевича</t>
  </si>
  <si>
    <t>ул. 3-я Любинская, от 
ул. 2-й Солнечной до дома 30 
по ул. 3-й Любинской</t>
  </si>
  <si>
    <t>ул. Комкова, от 
ул. Дианова до 
ул. Рокоссовского</t>
  </si>
  <si>
    <t>ул. Лисицкого, от 
ул. Дианова до 
ул. Рокоссовского</t>
  </si>
  <si>
    <t>ул. Свободы, от 
ул. 1-й Военной до 
ул. 15-й Рабочей</t>
  </si>
  <si>
    <t>ул. Маяковского, от 
ул. Ленина до 
ул. Б. Хмельницкого</t>
  </si>
  <si>
    <t>ул. Таубе, от ул. Набережной 
Тухачевского до дома 13 
по ул. Спартаковской</t>
  </si>
  <si>
    <t>ул. 9-я Линия, от 
ул. Иркутской до 
ул. Лермонтова</t>
  </si>
  <si>
    <t>ул. Пристанционная, от 
ул. Железнодорожной до 
ул. Разъездной</t>
  </si>
  <si>
    <t>ул. Съездовская, от 
ул. Ленина до 
ул. М. Жукова</t>
  </si>
  <si>
    <t>ул. Взлетная, от 
ул. Степанца до дома 9 
по ул. Взлетной</t>
  </si>
  <si>
    <t>ул. Степанца, от 
б. Архитекторов до 
ул. Лукашевича</t>
  </si>
  <si>
    <t>ул. Лесной проезд, от 
ул. Дианова до дублера 
ул. Волгоградской</t>
  </si>
  <si>
    <t>б. Космонавтов, от 
ул. Дианова до 
ул. Рокоссовского</t>
  </si>
  <si>
    <t>ул. Ялтинская, от 
ул. Хлебной до 
ул. Южной</t>
  </si>
  <si>
    <t>ул. Новосортировочная, от 
ул. Гуртьева до 
ул. 1-й Комсомольской</t>
  </si>
  <si>
    <t>ул. Красноярский тракт, 
д. 155</t>
  </si>
  <si>
    <t>ул. Нефтезаводская, 
д. 15, 17</t>
  </si>
  <si>
    <t>ул. 22 Апреля – 
ул. Химиков – 
просп. Королева</t>
  </si>
  <si>
    <t>ул. 6-я Станционная, 
д. 33</t>
  </si>
  <si>
    <t>просп. Сибирский, 
д. 5, 6, 7, 8</t>
  </si>
  <si>
    <t>просп. К. Маркса, 
д. 6</t>
  </si>
  <si>
    <t>просп. К. Маркса, 
д. 24, 39</t>
  </si>
  <si>
    <t>просп. К. Маркса, 
д. 35</t>
  </si>
  <si>
    <t>просп. К. Маркса, 
д. 43, 43а, 43б</t>
  </si>
  <si>
    <t>просп. К. Маркса, 
д. 45</t>
  </si>
  <si>
    <t>просп. К. Маркса – 
ул. Масленникова</t>
  </si>
  <si>
    <t>просп. К. Маркса, 
д. 50/1, 61</t>
  </si>
  <si>
    <t>просп. К. Маркса, 
д. 67, 69, 71</t>
  </si>
  <si>
    <t>ул. 1-я Трамвайная, 
д. 50, 51, 53</t>
  </si>
  <si>
    <t xml:space="preserve">просп. Комарова – 
б. Архитекторов                </t>
  </si>
  <si>
    <t>просп. Комарова, 
д. 5</t>
  </si>
  <si>
    <t>ул. Красный Путь, 
д. 139</t>
  </si>
  <si>
    <t>ул. Красный Путь – 
ООТ "Городок Водников"</t>
  </si>
  <si>
    <t>просп. Мира, 
д. 11, 32, 34, 36</t>
  </si>
  <si>
    <t>просп. Мира, 
д. 55А, 82/1, 82/2</t>
  </si>
  <si>
    <t>просп. Мира – 
ООТ "СибАДИ"</t>
  </si>
  <si>
    <t>просп. Мира – 
ООТ "Мед. академия"</t>
  </si>
  <si>
    <t>просп. Мира – 
ООТ "Телецентр"</t>
  </si>
  <si>
    <t>просп. Менделеева, 
д. 3, 6</t>
  </si>
  <si>
    <t>дорога к ТРК "Континент", 
д. 25/3</t>
  </si>
  <si>
    <t>ул. Конева – 
ул. 70 лет Октября</t>
  </si>
  <si>
    <t>ул. Орджоникидзе – 
ул. 7-я Северная</t>
  </si>
  <si>
    <t>ул. Масленникова, 
д. 45, 80</t>
  </si>
  <si>
    <t>ул. Масленникова – 
ул. Б. Хмельницкого</t>
  </si>
  <si>
    <t>ул. Масленникова – 
ул. Маршала Жукова</t>
  </si>
  <si>
    <t>ул. Б. Хмельницкого – 
ООТ «ул. Л. Чайкиной»</t>
  </si>
  <si>
    <t>ул. 10 лет Октября, 
д. 74А, 105, 107</t>
  </si>
  <si>
    <t>ул. 10 лет Октября – 
ул. 20 Линия</t>
  </si>
  <si>
    <t>ул. 10 лет Октября – 
ул. 20-я Линия</t>
  </si>
  <si>
    <t xml:space="preserve"> ул. 10 лет Октября – 
ул. 25-я Линия </t>
  </si>
  <si>
    <t>ул. 10 лет Октября – 
ул. Б. Хмельницкого</t>
  </si>
  <si>
    <t>ул. 70 лет Октября – 
б. Архитекторов</t>
  </si>
  <si>
    <t>ул. 70 лет Октября – 
ул. Енисейская</t>
  </si>
  <si>
    <t>ул. 70 лет Октября – 
ООТ "Поворотная"</t>
  </si>
  <si>
    <t>ул. Дианова – 
ООТ "ул. Дианова"</t>
  </si>
  <si>
    <t>ул. Ленина – 
Ленинградская площадь</t>
  </si>
  <si>
    <t>ул. Ленина – 
ул. Лермонтова</t>
  </si>
  <si>
    <t xml:space="preserve">ул. Лукашевича, 
д. 10В, 14/4 </t>
  </si>
  <si>
    <t>ул. Омская, 
д. 134, 149</t>
  </si>
  <si>
    <t>ул. Орджоникидзе, 
д. 5, 12</t>
  </si>
  <si>
    <t>ул. Маршала Жукова, 
д. 91/1</t>
  </si>
  <si>
    <t>ул. Маршала Жукова, 
д. 107, 144</t>
  </si>
  <si>
    <t>Р-402 Тюмень – Ялуторовск – Ишим – Омск 
км 579 – км 611</t>
  </si>
  <si>
    <t>Р-254 "Иртыш" Челябинск – Курган – Омск – Новосибирск 
км 763 – км 805,5; 
км 822 – км 865; 
Южный обход г. Омска 
км 782 – км 822</t>
  </si>
  <si>
    <t>ул. Заозерная, от 
просп. Королева до конца 
путепровода по 
ул. Заозерной</t>
  </si>
  <si>
    <t>ул. Нефтезаводская от 
ул. Энтузиастов до 
просп. Губкина</t>
  </si>
  <si>
    <t>проезд у д. 3 по 
ул. Нефтезаводская – 
СОШ № 94</t>
  </si>
  <si>
    <t>ул. 6-я Станционная, от 
ул. Новокирпичной до 
ул. 6-й Ленинградской</t>
  </si>
  <si>
    <t>ул. Красный Путь, от 
ул. Интернациональной 
до просп. Мира</t>
  </si>
  <si>
    <t>ул. Химиков, от 
ул. Энтузиастов до 
ул. Комбинатской</t>
  </si>
  <si>
    <t>просп. Мира, от 
ул. Доковской до ул. Полевой</t>
  </si>
  <si>
    <t>проезд у д. 4 А по 
ул. Дмитриева – 
СОШ № 135</t>
  </si>
  <si>
    <t>проезд у д. 13 по 
ул. Дмитриева – 
Гимназия № 140</t>
  </si>
  <si>
    <t>проезд у д. 13/10 по 
ул. Дмитриева – 
СОШ № 151</t>
  </si>
  <si>
    <t>ул. Туполева, 1 – 
СОШ № 33</t>
  </si>
  <si>
    <t>ул. Полторацкого – 
СОШ № 122</t>
  </si>
  <si>
    <t>ул. Дианова – ООТ "ул. Дианова"</t>
  </si>
  <si>
    <t>ул. Новокирпичная, д. 5А по 
ул. Машиностроительная</t>
  </si>
  <si>
    <t>ул. Новокирпичная, д. 5А по ул. Машиностро-ительная</t>
  </si>
  <si>
    <t xml:space="preserve">  км 787 – км 805</t>
  </si>
  <si>
    <t>км 14 – км 26</t>
  </si>
  <si>
    <t>Предложения по ресурсному обеспечению программы комплексного развития транспортной инфраструктуры 
Омской городской агломерации в рамках приоритетного направления стратегического 
развития Российской Федерации "Безопасные и качественные дороги"</t>
  </si>
  <si>
    <t>Иные програмы (при их наличии)</t>
  </si>
  <si>
    <t>Протяженность автомобильной дороги (улицы) в пределах Омской городской агломерации и площадь покрытия</t>
  </si>
  <si>
    <t>Подъезд к деревне Большекулачье 
км 0+000 – км 1+000</t>
  </si>
  <si>
    <t>на 31 декабря 2016 года</t>
  </si>
  <si>
    <t>на 31 декабря 2017 года</t>
  </si>
  <si>
    <t>на 31 декабря 2018 года</t>
  </si>
  <si>
    <t>Планиру-емый срок размещения закупки, мес.год</t>
  </si>
  <si>
    <t>Планиру-емый срок завершения работ, мес.год</t>
  </si>
  <si>
    <t>Места концентрации дорожно-транспортных происшествий (далее – ДТП) (адреса, причина ДТП) на автомобильной дороге (улице), шт.</t>
  </si>
  <si>
    <t>км+м – км+м</t>
  </si>
  <si>
    <t>Стоимость, 
млн. руб.</t>
  </si>
  <si>
    <t>На 31 декабря 
2016 года</t>
  </si>
  <si>
    <t>На 31 декабря 
2017 года</t>
  </si>
  <si>
    <t>На 31 декабря 
2018 года</t>
  </si>
  <si>
    <t>Дороги местного значения</t>
  </si>
  <si>
    <t>Дорожный фонд Омской области</t>
  </si>
  <si>
    <t>Итого (объем финансирования за счет консолидированного бюджета Омской области)</t>
  </si>
  <si>
    <t>Перечень автомобильных дорог (улиц) с указанием км (адрес объекта в границах Омской городской агломерации), входящих в состав Омской городской агломерации</t>
  </si>
  <si>
    <t>Наличие сетки трещин, показатели ровности и коэффициента сцепления, некоторые из них превышают параметы по ГОСТ Р 50597-93</t>
  </si>
  <si>
    <t>Наличие сетки трещин, выбоин, некоторые из них превышают параметы по ГОСТ Р 50597-93</t>
  </si>
  <si>
    <t>Отсутствие регулирования очередности пропуска транспортных средств и пешеходов в соответствии с ГОСТ Р 52289-2004. Необходимость установки технических средств организации дорожного движения в соответствии с ГОСТ Р 52289-2004. Отсутствие горизонтальной дорожной разметки в соответствии с ГОСТ Р 51256-2011</t>
  </si>
  <si>
    <t>Необходимость установки технических средств организации дорожного движения в соответствии с ГОСТ Р 52289-2004. Отсутствие горизонтальной дорожной разметки в соответствии с ГОСТ Р 51256-2011</t>
  </si>
  <si>
    <t>Отсутствие регулирования очередности пропуска транспортных средств и пешеходов соответствии с ГОСТ Р 52289-2004. Необходимость установки технических средств организации дорожного движения в соответствии с ГОСТ Р 52289-2004</t>
  </si>
  <si>
    <t>Наличие общеобразовательного учреждения. Необходимость установки технических средств организации дорожного движения в соответствии с ГОСТ Р 52289-2004</t>
  </si>
  <si>
    <t>Необходимость установки технических средств организации дорожного движения в соответствии с ГОСТ Р 52289-2004</t>
  </si>
  <si>
    <t>Необходимость установки  технических средств организации дорожного движения в соответствии с ГОСТ Р 52289-2004</t>
  </si>
  <si>
    <t>Отсутствие регулирования очередности пропуска транспортных средств и пешеходов в соответствии с ГОСТ Р 52289-2004. Установка технических средств организации дорожного движения в соответствии с ГОСТ Р 52289-2004. Отсутствие горизонтальной дорожной разметки в соответствии с ГОСТ Р 51256-2011</t>
  </si>
  <si>
    <t>Отсутствие регулирования очередности пропуска транспортных средств и пешеходов в соответствии с ГОСТ Р 52289-2004. Необходимость установки технических средств организации дорожного движения в соответствии с ГОСТ Р 52289-2004</t>
  </si>
  <si>
    <t>Отсутствие регулирования очередности пропуска транспортных средств и пешеходов в соответствии с ГОСТ Р 52289-2004</t>
  </si>
  <si>
    <t>Обьем финансирования, млн. руб.</t>
  </si>
  <si>
    <t>Объемы финансирования, млн. руб.</t>
  </si>
  <si>
    <t>Итого общий объем финансирования</t>
  </si>
  <si>
    <t>Итого</t>
  </si>
  <si>
    <t>Устройство согласно проекту ОДД, в том числе устройство дорожных знаков и светофорного объекта, нанесение дорожной разметки</t>
  </si>
  <si>
    <t>Устройство согласно проекту ОДД, в том числе устройство дорожных знаков и ограждений, нанесение дорожной разметки</t>
  </si>
  <si>
    <t>Устройство согласно проекту ОДД, в том числе устройство дорожных знаков, светофорного объекта и ограждений, нанесение дорожной разметки</t>
  </si>
  <si>
    <t>ул. 60 лет Победы, от 
ООТ "АМЛ" до ул. Суворова</t>
  </si>
  <si>
    <t>Объездная дорога ТРК "Континент", 
от ул. Енисейской 
до ул. Конева</t>
  </si>
  <si>
    <t>Дорога от ул. Завертяева до Пушкинского тракта</t>
  </si>
  <si>
    <t>Дублер ул. Лукашевича, от 
ул. от ул. Ватутина до 
ул. Крупской</t>
  </si>
  <si>
    <t>ул. 10 лет Октября, 
д. 74а, 105, 107</t>
  </si>
  <si>
    <t>ул. Новокирпичная, д. 5а 
по ул. Машиностроительная</t>
  </si>
  <si>
    <t>ул. Андрианова, от 
просп. Мира до дома 15б 
по просп. Мира</t>
  </si>
  <si>
    <t>Дорога от ул. Серова до 
ул. Карбышева</t>
  </si>
  <si>
    <t>Дублер ул. Перелета, 
от ул. Крупской до 
ул. Степанца</t>
  </si>
  <si>
    <t>Дорога от ул. Семиреченской 
до ООТ "пос. Магистральный"</t>
  </si>
  <si>
    <t>Дублер ул. Волгоградской, от 
ул. Лукашевича до 
ул. Дергачева</t>
  </si>
  <si>
    <t>Дорога от ул. 22 Декабря 
до ул. С. Сейфулина</t>
  </si>
  <si>
    <t>Дорога на 
мкр. "Новоалександровский", 
от ул. Комбинатской до 
ул. Новоалександровской</t>
  </si>
  <si>
    <t>Дорога на мкр. "Загородный" от 
ул. Донецкой до границы города Омска</t>
  </si>
  <si>
    <t>ул. Штанина, от 
ул. 2-й Производственной 
до дома 5 по ул. Штанина</t>
  </si>
  <si>
    <t>ул. Володарского, от 
дома 55а по ул. Седова 
до дома 15 по ул. Граничной</t>
  </si>
  <si>
    <t>Информирование участников движения путем установки знака 8.23 "Фотовидеофиксация", а также знаков индивидуального проектирования "Внимание, участок концентрации ДТП"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</si>
</sst>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"/>
    <numFmt numFmtId="165" formatCode="0.0"/>
    <numFmt numFmtId="166" formatCode="_-* #,##0.00\ _₽_-;\-* #,##0.00\ _₽_-;_-* &quot;-&quot;??\ _₽_-;_-@_-"/>
    <numFmt numFmtId="167" formatCode="0.000"/>
    <numFmt numFmtId="168" formatCode="#,##0.000"/>
    <numFmt numFmtId="169" formatCode="#,##0.0000"/>
    <numFmt numFmtId="170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166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0" fontId="1" fillId="0" borderId="1" xfId="5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1" fillId="0" borderId="0" xfId="0" applyFont="1"/>
    <xf numFmtId="0" fontId="11" fillId="0" borderId="0" xfId="0" applyFont="1" applyFill="1"/>
    <xf numFmtId="49" fontId="11" fillId="0" borderId="0" xfId="0" applyNumberFormat="1" applyFont="1" applyFill="1" applyAlignment="1">
      <alignment horizontal="left" wrapText="1"/>
    </xf>
    <xf numFmtId="2" fontId="11" fillId="0" borderId="0" xfId="0" applyNumberFormat="1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4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43" fontId="2" fillId="0" borderId="1" xfId="8" applyFont="1" applyFill="1" applyBorder="1" applyAlignment="1">
      <alignment horizontal="center" vertical="center" wrapText="1"/>
    </xf>
    <xf numFmtId="17" fontId="2" fillId="0" borderId="1" xfId="1" applyNumberFormat="1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2" fontId="2" fillId="0" borderId="1" xfId="1" quotePrefix="1" applyNumberFormat="1" applyFont="1" applyFill="1" applyBorder="1" applyAlignment="1">
      <alignment horizontal="center" vertical="center" wrapText="1"/>
    </xf>
    <xf numFmtId="3" fontId="2" fillId="0" borderId="1" xfId="8" quotePrefix="1" applyNumberFormat="1" applyFont="1" applyFill="1" applyBorder="1" applyAlignment="1">
      <alignment horizontal="center" vertical="center" wrapText="1"/>
    </xf>
    <xf numFmtId="3" fontId="2" fillId="0" borderId="1" xfId="1" quotePrefix="1" applyNumberFormat="1" applyFont="1" applyFill="1" applyBorder="1" applyAlignment="1">
      <alignment horizontal="center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168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7" fillId="0" borderId="0" xfId="1" applyFont="1" applyFill="1"/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Alignment="1">
      <alignment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wrapText="1"/>
    </xf>
    <xf numFmtId="49" fontId="2" fillId="0" borderId="1" xfId="1" quotePrefix="1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9" fillId="0" borderId="0" xfId="1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8" fontId="2" fillId="0" borderId="1" xfId="1" applyNumberFormat="1" applyFont="1" applyFill="1" applyBorder="1" applyAlignment="1" applyProtection="1">
      <alignment horizontal="center" vertical="center" wrapText="1"/>
    </xf>
    <xf numFmtId="17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17" fontId="2" fillId="0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167" fontId="2" fillId="0" borderId="11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/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9" fontId="14" fillId="0" borderId="1" xfId="1" applyNumberFormat="1" applyFont="1" applyFill="1" applyBorder="1" applyAlignment="1">
      <alignment horizontal="center" vertical="center" wrapText="1"/>
    </xf>
    <xf numFmtId="168" fontId="14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168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vertical="center" wrapText="1"/>
    </xf>
    <xf numFmtId="3" fontId="14" fillId="4" borderId="1" xfId="1" applyNumberFormat="1" applyFont="1" applyFill="1" applyBorder="1" applyAlignment="1">
      <alignment horizontal="center" vertical="center" wrapText="1"/>
    </xf>
    <xf numFmtId="2" fontId="14" fillId="4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/>
    </xf>
    <xf numFmtId="0" fontId="15" fillId="4" borderId="0" xfId="1" applyFont="1" applyFill="1"/>
    <xf numFmtId="0" fontId="15" fillId="0" borderId="1" xfId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/>
    </xf>
    <xf numFmtId="0" fontId="15" fillId="0" borderId="0" xfId="1" applyFont="1" applyFill="1"/>
    <xf numFmtId="4" fontId="15" fillId="4" borderId="1" xfId="1" applyNumberFormat="1" applyFont="1" applyFill="1" applyBorder="1" applyAlignment="1">
      <alignment horizontal="center" vertical="center"/>
    </xf>
    <xf numFmtId="17" fontId="14" fillId="4" borderId="1" xfId="1" applyNumberFormat="1" applyFont="1" applyFill="1" applyBorder="1" applyAlignment="1">
      <alignment horizontal="center" vertical="center" wrapText="1"/>
    </xf>
    <xf numFmtId="168" fontId="14" fillId="4" borderId="1" xfId="1" applyNumberFormat="1" applyFont="1" applyFill="1" applyBorder="1" applyAlignment="1">
      <alignment horizontal="center" vertical="center" wrapText="1"/>
    </xf>
    <xf numFmtId="4" fontId="15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vertical="center" wrapText="1"/>
    </xf>
    <xf numFmtId="164" fontId="15" fillId="0" borderId="1" xfId="1" applyNumberFormat="1" applyFont="1" applyFill="1" applyBorder="1" applyAlignment="1">
      <alignment horizontal="center" vertical="center"/>
    </xf>
    <xf numFmtId="9" fontId="15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/>
    </xf>
    <xf numFmtId="0" fontId="14" fillId="3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3" fontId="14" fillId="3" borderId="1" xfId="1" applyNumberFormat="1" applyFont="1" applyFill="1" applyBorder="1" applyAlignment="1">
      <alignment horizontal="center" vertical="center" wrapText="1"/>
    </xf>
    <xf numFmtId="43" fontId="14" fillId="3" borderId="1" xfId="8" applyFont="1" applyFill="1" applyBorder="1" applyAlignment="1">
      <alignment horizontal="center" vertical="center" wrapText="1"/>
    </xf>
    <xf numFmtId="0" fontId="15" fillId="3" borderId="0" xfId="1" applyFont="1" applyFill="1"/>
    <xf numFmtId="1" fontId="14" fillId="3" borderId="1" xfId="1" applyNumberFormat="1" applyFont="1" applyFill="1" applyBorder="1" applyAlignment="1">
      <alignment horizontal="center" vertical="center" wrapText="1"/>
    </xf>
    <xf numFmtId="168" fontId="14" fillId="3" borderId="1" xfId="1" applyNumberFormat="1" applyFont="1" applyFill="1" applyBorder="1" applyAlignment="1">
      <alignment horizontal="center" vertical="center" wrapText="1"/>
    </xf>
    <xf numFmtId="169" fontId="14" fillId="3" borderId="1" xfId="1" applyNumberFormat="1" applyFont="1" applyFill="1" applyBorder="1" applyAlignment="1">
      <alignment horizontal="center" vertical="center" wrapText="1"/>
    </xf>
    <xf numFmtId="170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 wrapText="1"/>
    </xf>
    <xf numFmtId="0" fontId="14" fillId="4" borderId="0" xfId="1" applyFont="1" applyFill="1" applyAlignment="1">
      <alignment horizontal="center" vertical="center" wrapText="1"/>
    </xf>
    <xf numFmtId="0" fontId="15" fillId="4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5" fillId="3" borderId="0" xfId="1" applyFont="1" applyFill="1" applyAlignment="1">
      <alignment horizontal="center"/>
    </xf>
    <xf numFmtId="0" fontId="16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wrapText="1"/>
    </xf>
    <xf numFmtId="0" fontId="17" fillId="0" borderId="0" xfId="1" applyFont="1" applyFill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2" fillId="0" borderId="0" xfId="1" applyFont="1" applyFill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14" fillId="4" borderId="0" xfId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14" fillId="4" borderId="9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12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/>
    </xf>
    <xf numFmtId="0" fontId="15" fillId="4" borderId="13" xfId="1" applyFont="1" applyFill="1" applyBorder="1" applyAlignment="1">
      <alignment horizontal="center"/>
    </xf>
    <xf numFmtId="0" fontId="15" fillId="4" borderId="12" xfId="1" applyFont="1" applyFill="1" applyBorder="1" applyAlignment="1">
      <alignment horizontal="center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/>
    </xf>
    <xf numFmtId="2" fontId="2" fillId="0" borderId="1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top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4" fontId="2" fillId="0" borderId="11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4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17" fontId="2" fillId="0" borderId="11" xfId="1" applyNumberFormat="1" applyFont="1" applyFill="1" applyBorder="1" applyAlignment="1">
      <alignment horizontal="center" vertical="center" wrapText="1"/>
    </xf>
    <xf numFmtId="17" fontId="2" fillId="0" borderId="12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8" fontId="2" fillId="0" borderId="11" xfId="1" applyNumberFormat="1" applyFont="1" applyFill="1" applyBorder="1" applyAlignment="1">
      <alignment horizontal="center" vertical="center" wrapText="1"/>
    </xf>
    <xf numFmtId="168" fontId="2" fillId="0" borderId="13" xfId="1" applyNumberFormat="1" applyFont="1" applyFill="1" applyBorder="1" applyAlignment="1">
      <alignment horizontal="center" vertical="center" wrapText="1"/>
    </xf>
    <xf numFmtId="168" fontId="2" fillId="0" borderId="12" xfId="1" applyNumberFormat="1" applyFont="1" applyFill="1" applyBorder="1" applyAlignment="1">
      <alignment horizontal="center" vertical="center" wrapText="1"/>
    </xf>
    <xf numFmtId="17" fontId="2" fillId="0" borderId="13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2" fontId="2" fillId="0" borderId="12" xfId="1" applyNumberFormat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9" fontId="2" fillId="0" borderId="11" xfId="1" applyNumberFormat="1" applyFont="1" applyFill="1" applyBorder="1" applyAlignment="1">
      <alignment horizontal="center" vertical="center" wrapText="1"/>
    </xf>
    <xf numFmtId="9" fontId="2" fillId="0" borderId="13" xfId="1" applyNumberFormat="1" applyFont="1" applyFill="1" applyBorder="1" applyAlignment="1">
      <alignment horizontal="center" vertical="center" wrapText="1"/>
    </xf>
    <xf numFmtId="9" fontId="2" fillId="0" borderId="12" xfId="1" applyNumberFormat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2" fillId="0" borderId="13" xfId="5" applyFont="1" applyFill="1" applyBorder="1" applyAlignment="1">
      <alignment horizontal="center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left" vertical="center" wrapText="1"/>
    </xf>
    <xf numFmtId="0" fontId="1" fillId="0" borderId="13" xfId="5" applyFont="1" applyFill="1" applyBorder="1" applyAlignment="1">
      <alignment horizontal="left" vertical="center" wrapText="1"/>
    </xf>
    <xf numFmtId="0" fontId="1" fillId="0" borderId="12" xfId="5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3"/>
    <cellStyle name="Обычный 5" xfId="4"/>
    <cellStyle name="Обычный 6" xfId="5"/>
    <cellStyle name="Обычный_формы рем. 2004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8.42578125" style="29" customWidth="1"/>
    <col min="2" max="2" width="87.85546875" style="29" customWidth="1"/>
    <col min="3" max="3" width="20.5703125" style="29" customWidth="1"/>
    <col min="4" max="4" width="19.140625" style="29" customWidth="1"/>
    <col min="5" max="16384" width="9.140625" style="29"/>
  </cols>
  <sheetData>
    <row r="1" spans="1:4" ht="18.75" x14ac:dyDescent="0.25">
      <c r="D1" s="28" t="s">
        <v>134</v>
      </c>
    </row>
    <row r="2" spans="1:4" ht="18.75" x14ac:dyDescent="0.25">
      <c r="D2" s="28" t="s">
        <v>63</v>
      </c>
    </row>
    <row r="3" spans="1:4" ht="18.75" x14ac:dyDescent="0.25">
      <c r="D3" s="28" t="s">
        <v>200</v>
      </c>
    </row>
    <row r="4" spans="1:4" ht="18.75" x14ac:dyDescent="0.25">
      <c r="D4" s="28" t="s">
        <v>145</v>
      </c>
    </row>
    <row r="6" spans="1:4" ht="66" customHeight="1" x14ac:dyDescent="0.25">
      <c r="A6" s="199" t="s">
        <v>628</v>
      </c>
      <c r="B6" s="199"/>
      <c r="C6" s="199"/>
      <c r="D6" s="199"/>
    </row>
    <row r="7" spans="1:4" ht="18.75" x14ac:dyDescent="0.25">
      <c r="A7" s="33"/>
      <c r="B7" s="33"/>
      <c r="C7" s="33"/>
      <c r="D7" s="33"/>
    </row>
    <row r="8" spans="1:4" ht="43.5" customHeight="1" x14ac:dyDescent="0.25">
      <c r="A8" s="202" t="s">
        <v>64</v>
      </c>
      <c r="B8" s="202" t="s">
        <v>74</v>
      </c>
      <c r="C8" s="202" t="s">
        <v>658</v>
      </c>
      <c r="D8" s="202"/>
    </row>
    <row r="9" spans="1:4" ht="15.75" x14ac:dyDescent="0.25">
      <c r="A9" s="202"/>
      <c r="B9" s="202"/>
      <c r="C9" s="37" t="s">
        <v>75</v>
      </c>
      <c r="D9" s="37" t="s">
        <v>76</v>
      </c>
    </row>
    <row r="10" spans="1:4" ht="15.75" x14ac:dyDescent="0.25">
      <c r="A10" s="37">
        <v>1</v>
      </c>
      <c r="B10" s="38" t="s">
        <v>77</v>
      </c>
      <c r="C10" s="39">
        <v>50</v>
      </c>
      <c r="D10" s="39">
        <v>50</v>
      </c>
    </row>
    <row r="11" spans="1:4" ht="15.75" x14ac:dyDescent="0.25">
      <c r="A11" s="37">
        <v>2</v>
      </c>
      <c r="B11" s="38" t="s">
        <v>78</v>
      </c>
      <c r="C11" s="39">
        <v>950</v>
      </c>
      <c r="D11" s="39">
        <v>950</v>
      </c>
    </row>
    <row r="12" spans="1:4" ht="15.75" customHeight="1" x14ac:dyDescent="0.25">
      <c r="A12" s="204" t="s">
        <v>645</v>
      </c>
      <c r="B12" s="205"/>
      <c r="C12" s="40">
        <v>1000</v>
      </c>
      <c r="D12" s="40">
        <v>1000</v>
      </c>
    </row>
    <row r="13" spans="1:4" ht="15.75" x14ac:dyDescent="0.25">
      <c r="A13" s="37">
        <v>3</v>
      </c>
      <c r="B13" s="38" t="s">
        <v>79</v>
      </c>
      <c r="C13" s="39">
        <v>1000</v>
      </c>
      <c r="D13" s="39">
        <v>1000</v>
      </c>
    </row>
    <row r="14" spans="1:4" ht="15.75" x14ac:dyDescent="0.25">
      <c r="A14" s="206" t="s">
        <v>660</v>
      </c>
      <c r="B14" s="207"/>
      <c r="C14" s="41">
        <f>C12+C13</f>
        <v>2000</v>
      </c>
      <c r="D14" s="41">
        <f>D12+D13</f>
        <v>2000</v>
      </c>
    </row>
    <row r="15" spans="1:4" s="30" customFormat="1" ht="15.75" x14ac:dyDescent="0.25">
      <c r="A15" s="34"/>
      <c r="B15" s="35"/>
      <c r="C15" s="36"/>
      <c r="D15" s="36"/>
    </row>
    <row r="16" spans="1:4" s="30" customFormat="1" ht="18.75" x14ac:dyDescent="0.25">
      <c r="A16" s="203" t="s">
        <v>80</v>
      </c>
      <c r="B16" s="203"/>
      <c r="C16" s="203"/>
      <c r="D16" s="203"/>
    </row>
    <row r="17" spans="1:4" s="30" customFormat="1" ht="15.75" x14ac:dyDescent="0.25">
      <c r="A17" s="83"/>
      <c r="B17" s="83"/>
      <c r="C17" s="83"/>
      <c r="D17" s="83"/>
    </row>
    <row r="18" spans="1:4" s="30" customFormat="1" ht="15.75" x14ac:dyDescent="0.25">
      <c r="A18" s="202" t="s">
        <v>64</v>
      </c>
      <c r="B18" s="202" t="s">
        <v>81</v>
      </c>
      <c r="C18" s="202" t="s">
        <v>659</v>
      </c>
      <c r="D18" s="202"/>
    </row>
    <row r="19" spans="1:4" s="30" customFormat="1" ht="15.75" x14ac:dyDescent="0.25">
      <c r="A19" s="202"/>
      <c r="B19" s="202"/>
      <c r="C19" s="37" t="s">
        <v>75</v>
      </c>
      <c r="D19" s="37" t="s">
        <v>76</v>
      </c>
    </row>
    <row r="20" spans="1:4" s="30" customFormat="1" ht="15.75" x14ac:dyDescent="0.25">
      <c r="A20" s="37">
        <v>1</v>
      </c>
      <c r="B20" s="42" t="s">
        <v>82</v>
      </c>
      <c r="C20" s="43" t="s">
        <v>136</v>
      </c>
      <c r="D20" s="43" t="s">
        <v>136</v>
      </c>
    </row>
    <row r="21" spans="1:4" s="30" customFormat="1" ht="15.75" x14ac:dyDescent="0.25">
      <c r="A21" s="37">
        <v>2</v>
      </c>
      <c r="B21" s="42" t="s">
        <v>643</v>
      </c>
      <c r="C21" s="43" t="s">
        <v>136</v>
      </c>
      <c r="D21" s="43" t="s">
        <v>136</v>
      </c>
    </row>
    <row r="22" spans="1:4" s="30" customFormat="1" ht="15.75" x14ac:dyDescent="0.25">
      <c r="A22" s="37">
        <v>3</v>
      </c>
      <c r="B22" s="42" t="s">
        <v>644</v>
      </c>
      <c r="C22" s="43" t="s">
        <v>136</v>
      </c>
      <c r="D22" s="43" t="s">
        <v>136</v>
      </c>
    </row>
    <row r="23" spans="1:4" s="30" customFormat="1" ht="15.75" x14ac:dyDescent="0.25">
      <c r="A23" s="37">
        <v>4</v>
      </c>
      <c r="B23" s="42" t="s">
        <v>83</v>
      </c>
      <c r="C23" s="43">
        <v>28.68</v>
      </c>
      <c r="D23" s="43">
        <v>30.23</v>
      </c>
    </row>
    <row r="24" spans="1:4" s="30" customFormat="1" ht="15.75" x14ac:dyDescent="0.25">
      <c r="A24" s="37">
        <v>5</v>
      </c>
      <c r="B24" s="42" t="s">
        <v>84</v>
      </c>
      <c r="C24" s="43">
        <v>633.96</v>
      </c>
      <c r="D24" s="43">
        <v>1027.556</v>
      </c>
    </row>
    <row r="25" spans="1:4" s="30" customFormat="1" ht="15.75" x14ac:dyDescent="0.25">
      <c r="A25" s="37">
        <v>6</v>
      </c>
      <c r="B25" s="42" t="s">
        <v>629</v>
      </c>
      <c r="C25" s="43" t="s">
        <v>136</v>
      </c>
      <c r="D25" s="43" t="s">
        <v>136</v>
      </c>
    </row>
    <row r="26" spans="1:4" s="30" customFormat="1" ht="15.75" x14ac:dyDescent="0.25">
      <c r="A26" s="206" t="s">
        <v>661</v>
      </c>
      <c r="B26" s="207"/>
      <c r="C26" s="44">
        <f>SUM(C20:C25)</f>
        <v>662.64</v>
      </c>
      <c r="D26" s="44">
        <f>SUM(D20:D25)</f>
        <v>1057.7860000000001</v>
      </c>
    </row>
    <row r="27" spans="1:4" s="30" customFormat="1" x14ac:dyDescent="0.25">
      <c r="A27" s="200"/>
      <c r="B27" s="200"/>
      <c r="C27" s="200"/>
      <c r="D27" s="200"/>
    </row>
    <row r="28" spans="1:4" s="30" customFormat="1" x14ac:dyDescent="0.25">
      <c r="A28" s="31"/>
      <c r="B28" s="31"/>
      <c r="C28" s="31"/>
      <c r="D28" s="31"/>
    </row>
    <row r="29" spans="1:4" x14ac:dyDescent="0.25">
      <c r="A29" s="201"/>
      <c r="B29" s="201"/>
      <c r="C29" s="201"/>
      <c r="D29" s="201"/>
    </row>
    <row r="30" spans="1:4" x14ac:dyDescent="0.25">
      <c r="C30" s="32"/>
      <c r="D30" s="32"/>
    </row>
    <row r="31" spans="1:4" ht="13.9" customHeight="1" x14ac:dyDescent="0.25">
      <c r="B31"/>
      <c r="C31" s="32"/>
      <c r="D31" s="32"/>
    </row>
    <row r="32" spans="1:4" x14ac:dyDescent="0.25">
      <c r="C32" s="32"/>
      <c r="D32" s="32"/>
    </row>
    <row r="33" spans="3:4" x14ac:dyDescent="0.25">
      <c r="C33" s="32"/>
      <c r="D33" s="32"/>
    </row>
    <row r="34" spans="3:4" x14ac:dyDescent="0.25">
      <c r="C34" s="32"/>
      <c r="D34" s="32"/>
    </row>
    <row r="35" spans="3:4" x14ac:dyDescent="0.25">
      <c r="C35" s="32"/>
      <c r="D35" s="32"/>
    </row>
    <row r="36" spans="3:4" x14ac:dyDescent="0.25">
      <c r="C36" s="32"/>
      <c r="D36" s="32"/>
    </row>
  </sheetData>
  <mergeCells count="13">
    <mergeCell ref="A6:D6"/>
    <mergeCell ref="A27:D27"/>
    <mergeCell ref="A29:D29"/>
    <mergeCell ref="A8:A9"/>
    <mergeCell ref="B8:B9"/>
    <mergeCell ref="C8:D8"/>
    <mergeCell ref="A16:D16"/>
    <mergeCell ref="A18:A19"/>
    <mergeCell ref="B18:B19"/>
    <mergeCell ref="C18:D18"/>
    <mergeCell ref="A12:B12"/>
    <mergeCell ref="A14:B14"/>
    <mergeCell ref="A26:B2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9" firstPageNumber="34" orientation="landscape" useFirstPageNumber="1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2"/>
  <sheetViews>
    <sheetView tabSelected="1" view="pageBreakPreview" zoomScale="60" zoomScaleNormal="40" workbookViewId="0">
      <pane xSplit="2" ySplit="12" topLeftCell="C472" activePane="bottomRight" state="frozen"/>
      <selection pane="topRight" activeCell="C1" sqref="C1"/>
      <selection pane="bottomLeft" activeCell="A7" sqref="A7"/>
      <selection pane="bottomRight" activeCell="P222" sqref="P222:P225"/>
    </sheetView>
  </sheetViews>
  <sheetFormatPr defaultRowHeight="15.75" x14ac:dyDescent="0.25"/>
  <cols>
    <col min="1" max="1" width="5.5703125" style="48" customWidth="1"/>
    <col min="2" max="2" width="30.42578125" style="48" customWidth="1"/>
    <col min="3" max="4" width="18.7109375" style="48" customWidth="1"/>
    <col min="5" max="9" width="11.42578125" style="48" customWidth="1"/>
    <col min="10" max="10" width="11.85546875" style="48" customWidth="1"/>
    <col min="11" max="12" width="16.5703125" style="48" customWidth="1"/>
    <col min="13" max="14" width="16.42578125" style="48" customWidth="1"/>
    <col min="15" max="15" width="30.7109375" style="48" customWidth="1"/>
    <col min="16" max="16" width="33.7109375" style="48" customWidth="1"/>
    <col min="17" max="19" width="12.7109375" style="48" customWidth="1"/>
    <col min="20" max="20" width="16.7109375" style="48" customWidth="1"/>
    <col min="21" max="23" width="12.7109375" style="48" customWidth="1"/>
    <col min="24" max="24" width="32.28515625" style="48" customWidth="1"/>
    <col min="25" max="25" width="33.7109375" style="48" customWidth="1"/>
    <col min="26" max="32" width="12.5703125" style="48" customWidth="1"/>
    <col min="33" max="33" width="34.28515625" style="65" customWidth="1"/>
    <col min="34" max="34" width="9.140625" style="185"/>
    <col min="35" max="16384" width="9.140625" style="48"/>
  </cols>
  <sheetData>
    <row r="1" spans="1:34" s="85" customFormat="1" ht="30.75" x14ac:dyDescent="0.25">
      <c r="AG1" s="86" t="s">
        <v>85</v>
      </c>
      <c r="AH1" s="192"/>
    </row>
    <row r="2" spans="1:34" s="85" customFormat="1" ht="30.75" x14ac:dyDescent="0.25">
      <c r="AG2" s="86" t="s">
        <v>63</v>
      </c>
      <c r="AH2" s="192"/>
    </row>
    <row r="3" spans="1:34" s="85" customFormat="1" ht="30.75" x14ac:dyDescent="0.25">
      <c r="AG3" s="86" t="s">
        <v>200</v>
      </c>
      <c r="AH3" s="192"/>
    </row>
    <row r="4" spans="1:34" s="85" customFormat="1" ht="30.75" x14ac:dyDescent="0.25">
      <c r="AG4" s="86" t="s">
        <v>145</v>
      </c>
      <c r="AH4" s="192"/>
    </row>
    <row r="6" spans="1:34" s="85" customFormat="1" ht="30.75" x14ac:dyDescent="0.25">
      <c r="A6" s="302" t="s">
        <v>135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192"/>
    </row>
    <row r="7" spans="1:34" ht="18.75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4" ht="51.75" customHeight="1" x14ac:dyDescent="0.25">
      <c r="A8" s="258" t="s">
        <v>0</v>
      </c>
      <c r="B8" s="258" t="s">
        <v>646</v>
      </c>
      <c r="C8" s="258" t="s">
        <v>630</v>
      </c>
      <c r="D8" s="258"/>
      <c r="E8" s="258" t="s">
        <v>147</v>
      </c>
      <c r="F8" s="258"/>
      <c r="G8" s="258"/>
      <c r="H8" s="258"/>
      <c r="I8" s="258"/>
      <c r="J8" s="258"/>
      <c r="K8" s="258" t="s">
        <v>637</v>
      </c>
      <c r="L8" s="258"/>
      <c r="M8" s="258"/>
      <c r="N8" s="258"/>
      <c r="O8" s="303" t="s">
        <v>148</v>
      </c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5"/>
      <c r="AG8" s="258" t="s">
        <v>86</v>
      </c>
    </row>
    <row r="9" spans="1:34" ht="23.25" customHeight="1" x14ac:dyDescent="0.25">
      <c r="A9" s="258"/>
      <c r="B9" s="258"/>
      <c r="C9" s="258"/>
      <c r="D9" s="258"/>
      <c r="E9" s="258" t="s">
        <v>632</v>
      </c>
      <c r="F9" s="258"/>
      <c r="G9" s="258" t="s">
        <v>87</v>
      </c>
      <c r="H9" s="258"/>
      <c r="I9" s="258"/>
      <c r="J9" s="258"/>
      <c r="K9" s="258" t="s">
        <v>632</v>
      </c>
      <c r="L9" s="258"/>
      <c r="M9" s="258" t="s">
        <v>87</v>
      </c>
      <c r="N9" s="258"/>
      <c r="O9" s="303" t="s">
        <v>88</v>
      </c>
      <c r="P9" s="304"/>
      <c r="Q9" s="304"/>
      <c r="R9" s="304"/>
      <c r="S9" s="304"/>
      <c r="T9" s="304"/>
      <c r="U9" s="304"/>
      <c r="V9" s="304"/>
      <c r="W9" s="305"/>
      <c r="X9" s="303" t="s">
        <v>89</v>
      </c>
      <c r="Y9" s="304"/>
      <c r="Z9" s="304"/>
      <c r="AA9" s="304"/>
      <c r="AB9" s="304"/>
      <c r="AC9" s="304"/>
      <c r="AD9" s="304"/>
      <c r="AE9" s="304"/>
      <c r="AF9" s="305"/>
      <c r="AG9" s="258"/>
    </row>
    <row r="10" spans="1:34" ht="31.5" customHeight="1" x14ac:dyDescent="0.25">
      <c r="A10" s="258"/>
      <c r="B10" s="258"/>
      <c r="C10" s="258"/>
      <c r="D10" s="258"/>
      <c r="E10" s="258"/>
      <c r="F10" s="258"/>
      <c r="G10" s="258" t="s">
        <v>633</v>
      </c>
      <c r="H10" s="258"/>
      <c r="I10" s="258" t="s">
        <v>634</v>
      </c>
      <c r="J10" s="258"/>
      <c r="K10" s="258"/>
      <c r="L10" s="258"/>
      <c r="M10" s="125" t="s">
        <v>633</v>
      </c>
      <c r="N10" s="125" t="s">
        <v>634</v>
      </c>
      <c r="O10" s="258" t="s">
        <v>90</v>
      </c>
      <c r="P10" s="258" t="s">
        <v>91</v>
      </c>
      <c r="Q10" s="214" t="s">
        <v>92</v>
      </c>
      <c r="R10" s="214" t="s">
        <v>93</v>
      </c>
      <c r="S10" s="214" t="s">
        <v>94</v>
      </c>
      <c r="T10" s="214" t="s">
        <v>639</v>
      </c>
      <c r="U10" s="214" t="s">
        <v>95</v>
      </c>
      <c r="V10" s="214" t="s">
        <v>635</v>
      </c>
      <c r="W10" s="214" t="s">
        <v>636</v>
      </c>
      <c r="X10" s="258" t="s">
        <v>90</v>
      </c>
      <c r="Y10" s="258" t="s">
        <v>91</v>
      </c>
      <c r="Z10" s="214" t="s">
        <v>92</v>
      </c>
      <c r="AA10" s="214" t="s">
        <v>93</v>
      </c>
      <c r="AB10" s="214" t="s">
        <v>94</v>
      </c>
      <c r="AC10" s="214" t="s">
        <v>639</v>
      </c>
      <c r="AD10" s="214" t="s">
        <v>95</v>
      </c>
      <c r="AE10" s="214" t="s">
        <v>635</v>
      </c>
      <c r="AF10" s="214" t="s">
        <v>636</v>
      </c>
      <c r="AG10" s="258"/>
    </row>
    <row r="11" spans="1:34" ht="59.25" customHeight="1" x14ac:dyDescent="0.2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125" t="s">
        <v>96</v>
      </c>
      <c r="L11" s="258" t="s">
        <v>97</v>
      </c>
      <c r="M11" s="125" t="s">
        <v>96</v>
      </c>
      <c r="N11" s="125" t="s">
        <v>96</v>
      </c>
      <c r="O11" s="258"/>
      <c r="P11" s="258"/>
      <c r="Q11" s="248"/>
      <c r="R11" s="248"/>
      <c r="S11" s="248"/>
      <c r="T11" s="248"/>
      <c r="U11" s="248"/>
      <c r="V11" s="248"/>
      <c r="W11" s="248"/>
      <c r="X11" s="258"/>
      <c r="Y11" s="258"/>
      <c r="Z11" s="248"/>
      <c r="AA11" s="248"/>
      <c r="AB11" s="248"/>
      <c r="AC11" s="248"/>
      <c r="AD11" s="248"/>
      <c r="AE11" s="248"/>
      <c r="AF11" s="248"/>
      <c r="AG11" s="258"/>
    </row>
    <row r="12" spans="1:34" ht="41.25" customHeight="1" x14ac:dyDescent="0.25">
      <c r="A12" s="258"/>
      <c r="B12" s="125" t="s">
        <v>638</v>
      </c>
      <c r="C12" s="125" t="s">
        <v>98</v>
      </c>
      <c r="D12" s="125" t="s">
        <v>99</v>
      </c>
      <c r="E12" s="125" t="s">
        <v>98</v>
      </c>
      <c r="F12" s="125" t="s">
        <v>100</v>
      </c>
      <c r="G12" s="125" t="s">
        <v>98</v>
      </c>
      <c r="H12" s="125" t="s">
        <v>100</v>
      </c>
      <c r="I12" s="125" t="s">
        <v>98</v>
      </c>
      <c r="J12" s="125" t="s">
        <v>100</v>
      </c>
      <c r="K12" s="125" t="s">
        <v>638</v>
      </c>
      <c r="L12" s="258"/>
      <c r="M12" s="125" t="s">
        <v>638</v>
      </c>
      <c r="N12" s="125" t="s">
        <v>638</v>
      </c>
      <c r="O12" s="125" t="s">
        <v>638</v>
      </c>
      <c r="P12" s="258"/>
      <c r="Q12" s="215"/>
      <c r="R12" s="215"/>
      <c r="S12" s="215"/>
      <c r="T12" s="215"/>
      <c r="U12" s="215"/>
      <c r="V12" s="215"/>
      <c r="W12" s="215"/>
      <c r="X12" s="125" t="s">
        <v>638</v>
      </c>
      <c r="Y12" s="258"/>
      <c r="Z12" s="215"/>
      <c r="AA12" s="215"/>
      <c r="AB12" s="215"/>
      <c r="AC12" s="215"/>
      <c r="AD12" s="215"/>
      <c r="AE12" s="215"/>
      <c r="AF12" s="215"/>
      <c r="AG12" s="258"/>
    </row>
    <row r="13" spans="1:34" x14ac:dyDescent="0.25">
      <c r="A13" s="258" t="s">
        <v>4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</row>
    <row r="14" spans="1:34" ht="47.25" x14ac:dyDescent="0.25">
      <c r="A14" s="214">
        <v>1</v>
      </c>
      <c r="B14" s="214" t="str">
        <f>'Приложение № 3'!B11</f>
        <v>Р-254 "Иртыш" Челябинск – Курган – Омск – Новосибирск 
км 763 – км 805,5; 
км 822 – км 865; 
Южный обход г. Омска 
км 782 – км 822</v>
      </c>
      <c r="C14" s="214">
        <v>126</v>
      </c>
      <c r="D14" s="214">
        <v>1984500</v>
      </c>
      <c r="E14" s="214">
        <v>56</v>
      </c>
      <c r="F14" s="214">
        <v>44</v>
      </c>
      <c r="G14" s="214">
        <v>87</v>
      </c>
      <c r="H14" s="214">
        <v>69</v>
      </c>
      <c r="I14" s="214">
        <v>126</v>
      </c>
      <c r="J14" s="214">
        <v>100</v>
      </c>
      <c r="K14" s="125" t="s">
        <v>150</v>
      </c>
      <c r="L14" s="214" t="s">
        <v>149</v>
      </c>
      <c r="M14" s="125" t="s">
        <v>136</v>
      </c>
      <c r="N14" s="125" t="s">
        <v>136</v>
      </c>
      <c r="O14" s="125" t="s">
        <v>150</v>
      </c>
      <c r="P14" s="125" t="s">
        <v>101</v>
      </c>
      <c r="Q14" s="125" t="s">
        <v>102</v>
      </c>
      <c r="R14" s="125">
        <v>2</v>
      </c>
      <c r="S14" s="125" t="s">
        <v>136</v>
      </c>
      <c r="T14" s="130">
        <v>0.02</v>
      </c>
      <c r="U14" s="130">
        <f>T14/R14</f>
        <v>0.01</v>
      </c>
      <c r="V14" s="130" t="s">
        <v>136</v>
      </c>
      <c r="W14" s="130" t="s">
        <v>136</v>
      </c>
      <c r="X14" s="125" t="s">
        <v>136</v>
      </c>
      <c r="Y14" s="125" t="s">
        <v>136</v>
      </c>
      <c r="Z14" s="125" t="s">
        <v>136</v>
      </c>
      <c r="AA14" s="125" t="s">
        <v>136</v>
      </c>
      <c r="AB14" s="125" t="s">
        <v>136</v>
      </c>
      <c r="AC14" s="127" t="s">
        <v>136</v>
      </c>
      <c r="AD14" s="127" t="s">
        <v>136</v>
      </c>
      <c r="AE14" s="127" t="s">
        <v>136</v>
      </c>
      <c r="AF14" s="127" t="s">
        <v>136</v>
      </c>
      <c r="AG14" s="96" t="s">
        <v>137</v>
      </c>
    </row>
    <row r="15" spans="1:34" ht="78.75" x14ac:dyDescent="0.25">
      <c r="A15" s="248"/>
      <c r="B15" s="248"/>
      <c r="C15" s="248"/>
      <c r="D15" s="248"/>
      <c r="E15" s="248"/>
      <c r="F15" s="248"/>
      <c r="G15" s="248"/>
      <c r="H15" s="248"/>
      <c r="I15" s="248"/>
      <c r="J15" s="248"/>
      <c r="K15" s="125" t="s">
        <v>136</v>
      </c>
      <c r="L15" s="248"/>
      <c r="M15" s="125" t="s">
        <v>136</v>
      </c>
      <c r="N15" s="125" t="s">
        <v>136</v>
      </c>
      <c r="O15" s="125" t="s">
        <v>151</v>
      </c>
      <c r="P15" s="125" t="s">
        <v>103</v>
      </c>
      <c r="Q15" s="125" t="s">
        <v>98</v>
      </c>
      <c r="R15" s="125">
        <v>13</v>
      </c>
      <c r="S15" s="125">
        <v>156000</v>
      </c>
      <c r="T15" s="130">
        <v>472.56400000000002</v>
      </c>
      <c r="U15" s="45">
        <f>T15/S15*1000000</f>
        <v>3029.2564102564106</v>
      </c>
      <c r="V15" s="46">
        <v>42856</v>
      </c>
      <c r="W15" s="46">
        <v>43040</v>
      </c>
      <c r="X15" s="125" t="s">
        <v>136</v>
      </c>
      <c r="Y15" s="125" t="s">
        <v>136</v>
      </c>
      <c r="Z15" s="125" t="s">
        <v>136</v>
      </c>
      <c r="AA15" s="125" t="s">
        <v>136</v>
      </c>
      <c r="AB15" s="125" t="s">
        <v>136</v>
      </c>
      <c r="AC15" s="127" t="s">
        <v>136</v>
      </c>
      <c r="AD15" s="127" t="s">
        <v>136</v>
      </c>
      <c r="AE15" s="127" t="s">
        <v>136</v>
      </c>
      <c r="AF15" s="127" t="s">
        <v>136</v>
      </c>
      <c r="AG15" s="97" t="s">
        <v>647</v>
      </c>
    </row>
    <row r="16" spans="1:34" ht="78.75" x14ac:dyDescent="0.25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125" t="s">
        <v>136</v>
      </c>
      <c r="L16" s="248"/>
      <c r="M16" s="125" t="s">
        <v>136</v>
      </c>
      <c r="N16" s="125" t="s">
        <v>136</v>
      </c>
      <c r="O16" s="125" t="s">
        <v>152</v>
      </c>
      <c r="P16" s="125" t="s">
        <v>13</v>
      </c>
      <c r="Q16" s="125" t="s">
        <v>98</v>
      </c>
      <c r="R16" s="125">
        <v>18</v>
      </c>
      <c r="S16" s="125">
        <v>198000</v>
      </c>
      <c r="T16" s="130">
        <v>161.35599999999999</v>
      </c>
      <c r="U16" s="45">
        <f>T16/S16*1000000</f>
        <v>814.92929292929296</v>
      </c>
      <c r="V16" s="46">
        <v>42767</v>
      </c>
      <c r="W16" s="46">
        <v>43009</v>
      </c>
      <c r="X16" s="125" t="s">
        <v>136</v>
      </c>
      <c r="Y16" s="125" t="s">
        <v>136</v>
      </c>
      <c r="Z16" s="125" t="s">
        <v>136</v>
      </c>
      <c r="AA16" s="125" t="s">
        <v>136</v>
      </c>
      <c r="AB16" s="125" t="s">
        <v>136</v>
      </c>
      <c r="AC16" s="127" t="s">
        <v>136</v>
      </c>
      <c r="AD16" s="127" t="s">
        <v>136</v>
      </c>
      <c r="AE16" s="127" t="s">
        <v>136</v>
      </c>
      <c r="AF16" s="127" t="s">
        <v>136</v>
      </c>
      <c r="AG16" s="97" t="s">
        <v>647</v>
      </c>
    </row>
    <row r="17" spans="1:34" ht="78.75" x14ac:dyDescent="0.25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125" t="s">
        <v>136</v>
      </c>
      <c r="L17" s="248"/>
      <c r="M17" s="125" t="s">
        <v>136</v>
      </c>
      <c r="N17" s="125" t="s">
        <v>136</v>
      </c>
      <c r="O17" s="125" t="s">
        <v>136</v>
      </c>
      <c r="P17" s="125" t="s">
        <v>136</v>
      </c>
      <c r="Q17" s="125" t="s">
        <v>136</v>
      </c>
      <c r="R17" s="125" t="s">
        <v>136</v>
      </c>
      <c r="S17" s="125" t="s">
        <v>136</v>
      </c>
      <c r="T17" s="130" t="s">
        <v>136</v>
      </c>
      <c r="U17" s="130" t="s">
        <v>136</v>
      </c>
      <c r="V17" s="130" t="s">
        <v>136</v>
      </c>
      <c r="W17" s="130" t="s">
        <v>136</v>
      </c>
      <c r="X17" s="125" t="s">
        <v>153</v>
      </c>
      <c r="Y17" s="125" t="s">
        <v>104</v>
      </c>
      <c r="Z17" s="125" t="s">
        <v>98</v>
      </c>
      <c r="AA17" s="125">
        <v>18</v>
      </c>
      <c r="AB17" s="125">
        <v>176400</v>
      </c>
      <c r="AC17" s="127">
        <v>648.05200000000002</v>
      </c>
      <c r="AD17" s="45">
        <f>AC17/AB17*1000000</f>
        <v>3673.764172335601</v>
      </c>
      <c r="AE17" s="46">
        <v>43132</v>
      </c>
      <c r="AF17" s="46">
        <v>43374</v>
      </c>
      <c r="AG17" s="97" t="s">
        <v>647</v>
      </c>
    </row>
    <row r="18" spans="1:34" ht="78.75" x14ac:dyDescent="0.2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125" t="s">
        <v>136</v>
      </c>
      <c r="L18" s="215"/>
      <c r="M18" s="125" t="s">
        <v>136</v>
      </c>
      <c r="N18" s="125" t="s">
        <v>136</v>
      </c>
      <c r="O18" s="125" t="s">
        <v>136</v>
      </c>
      <c r="P18" s="125" t="s">
        <v>136</v>
      </c>
      <c r="Q18" s="125" t="s">
        <v>136</v>
      </c>
      <c r="R18" s="125" t="s">
        <v>136</v>
      </c>
      <c r="S18" s="125" t="s">
        <v>136</v>
      </c>
      <c r="T18" s="130" t="s">
        <v>136</v>
      </c>
      <c r="U18" s="130" t="s">
        <v>136</v>
      </c>
      <c r="V18" s="130" t="s">
        <v>136</v>
      </c>
      <c r="W18" s="130" t="s">
        <v>136</v>
      </c>
      <c r="X18" s="125" t="s">
        <v>626</v>
      </c>
      <c r="Y18" s="125" t="s">
        <v>13</v>
      </c>
      <c r="Z18" s="125" t="s">
        <v>98</v>
      </c>
      <c r="AA18" s="125">
        <v>18</v>
      </c>
      <c r="AB18" s="125">
        <v>270000</v>
      </c>
      <c r="AC18" s="127">
        <f>174.752*2</f>
        <v>349.50400000000002</v>
      </c>
      <c r="AD18" s="45">
        <f>AC18/AB18*1000000</f>
        <v>1294.4592592592594</v>
      </c>
      <c r="AE18" s="46">
        <v>43132</v>
      </c>
      <c r="AF18" s="46">
        <v>43374</v>
      </c>
      <c r="AG18" s="97" t="s">
        <v>647</v>
      </c>
    </row>
    <row r="19" spans="1:34" ht="47.25" x14ac:dyDescent="0.25">
      <c r="A19" s="125">
        <v>2</v>
      </c>
      <c r="B19" s="125" t="str">
        <f>'Приложение № 3'!B12</f>
        <v>Р-402 Тюмень – Ялуторовск – Ишим – Омск 
км 579 – км 611</v>
      </c>
      <c r="C19" s="125">
        <v>32</v>
      </c>
      <c r="D19" s="125">
        <v>490000</v>
      </c>
      <c r="E19" s="125">
        <v>5</v>
      </c>
      <c r="F19" s="125">
        <v>15</v>
      </c>
      <c r="G19" s="125">
        <v>5</v>
      </c>
      <c r="H19" s="125">
        <v>15</v>
      </c>
      <c r="I19" s="125">
        <v>5</v>
      </c>
      <c r="J19" s="125">
        <v>15</v>
      </c>
      <c r="K19" s="125" t="s">
        <v>136</v>
      </c>
      <c r="L19" s="125" t="s">
        <v>136</v>
      </c>
      <c r="M19" s="125" t="s">
        <v>136</v>
      </c>
      <c r="N19" s="125" t="s">
        <v>136</v>
      </c>
      <c r="O19" s="125" t="s">
        <v>136</v>
      </c>
      <c r="P19" s="125" t="s">
        <v>136</v>
      </c>
      <c r="Q19" s="125" t="s">
        <v>136</v>
      </c>
      <c r="R19" s="125" t="s">
        <v>136</v>
      </c>
      <c r="S19" s="125" t="s">
        <v>136</v>
      </c>
      <c r="T19" s="130" t="s">
        <v>136</v>
      </c>
      <c r="U19" s="130" t="s">
        <v>136</v>
      </c>
      <c r="V19" s="130" t="s">
        <v>136</v>
      </c>
      <c r="W19" s="130" t="s">
        <v>136</v>
      </c>
      <c r="X19" s="125" t="s">
        <v>136</v>
      </c>
      <c r="Y19" s="125" t="s">
        <v>136</v>
      </c>
      <c r="Z19" s="125" t="s">
        <v>136</v>
      </c>
      <c r="AA19" s="125" t="s">
        <v>136</v>
      </c>
      <c r="AB19" s="125" t="s">
        <v>136</v>
      </c>
      <c r="AC19" s="127" t="s">
        <v>136</v>
      </c>
      <c r="AD19" s="127" t="s">
        <v>136</v>
      </c>
      <c r="AE19" s="127" t="s">
        <v>136</v>
      </c>
      <c r="AF19" s="127" t="s">
        <v>136</v>
      </c>
      <c r="AG19" s="125" t="s">
        <v>136</v>
      </c>
    </row>
    <row r="20" spans="1:34" ht="83.25" customHeight="1" x14ac:dyDescent="0.25">
      <c r="A20" s="214">
        <v>3</v>
      </c>
      <c r="B20" s="214" t="str">
        <f>'Приложение № 3'!B13</f>
        <v>А-320 Омск – Черлак – граница с Республикой Казахстан 
км 14 – км 54</v>
      </c>
      <c r="C20" s="214">
        <v>40</v>
      </c>
      <c r="D20" s="214">
        <v>432000</v>
      </c>
      <c r="E20" s="214">
        <v>28</v>
      </c>
      <c r="F20" s="214">
        <v>70</v>
      </c>
      <c r="G20" s="214">
        <v>28</v>
      </c>
      <c r="H20" s="214">
        <v>70</v>
      </c>
      <c r="I20" s="214">
        <v>40</v>
      </c>
      <c r="J20" s="214">
        <v>100</v>
      </c>
      <c r="K20" s="125" t="s">
        <v>154</v>
      </c>
      <c r="L20" s="214" t="s">
        <v>149</v>
      </c>
      <c r="M20" s="125" t="s">
        <v>136</v>
      </c>
      <c r="N20" s="125" t="s">
        <v>136</v>
      </c>
      <c r="O20" s="125" t="s">
        <v>154</v>
      </c>
      <c r="P20" s="125" t="s">
        <v>101</v>
      </c>
      <c r="Q20" s="125" t="s">
        <v>102</v>
      </c>
      <c r="R20" s="125">
        <v>2</v>
      </c>
      <c r="S20" s="125" t="s">
        <v>136</v>
      </c>
      <c r="T20" s="130">
        <v>0.02</v>
      </c>
      <c r="U20" s="130">
        <f>T20/R20</f>
        <v>0.01</v>
      </c>
      <c r="V20" s="130" t="s">
        <v>136</v>
      </c>
      <c r="W20" s="130" t="s">
        <v>136</v>
      </c>
      <c r="X20" s="125" t="s">
        <v>136</v>
      </c>
      <c r="Y20" s="125" t="s">
        <v>136</v>
      </c>
      <c r="Z20" s="125" t="s">
        <v>136</v>
      </c>
      <c r="AA20" s="125" t="s">
        <v>136</v>
      </c>
      <c r="AB20" s="125" t="s">
        <v>136</v>
      </c>
      <c r="AC20" s="127" t="s">
        <v>136</v>
      </c>
      <c r="AD20" s="127" t="s">
        <v>136</v>
      </c>
      <c r="AE20" s="127" t="s">
        <v>136</v>
      </c>
      <c r="AF20" s="127" t="s">
        <v>136</v>
      </c>
      <c r="AG20" s="96" t="s">
        <v>137</v>
      </c>
    </row>
    <row r="21" spans="1:34" ht="83.25" customHeight="1" x14ac:dyDescent="0.2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125" t="s">
        <v>136</v>
      </c>
      <c r="L21" s="215"/>
      <c r="M21" s="125" t="s">
        <v>136</v>
      </c>
      <c r="N21" s="125" t="s">
        <v>136</v>
      </c>
      <c r="O21" s="125" t="s">
        <v>136</v>
      </c>
      <c r="P21" s="47" t="s">
        <v>136</v>
      </c>
      <c r="Q21" s="47" t="s">
        <v>136</v>
      </c>
      <c r="R21" s="125" t="s">
        <v>136</v>
      </c>
      <c r="S21" s="125" t="s">
        <v>136</v>
      </c>
      <c r="T21" s="130" t="s">
        <v>136</v>
      </c>
      <c r="U21" s="130" t="s">
        <v>136</v>
      </c>
      <c r="V21" s="130" t="s">
        <v>136</v>
      </c>
      <c r="W21" s="130" t="s">
        <v>136</v>
      </c>
      <c r="X21" s="125" t="s">
        <v>627</v>
      </c>
      <c r="Y21" s="47" t="s">
        <v>105</v>
      </c>
      <c r="Z21" s="47" t="s">
        <v>98</v>
      </c>
      <c r="AA21" s="125">
        <v>12</v>
      </c>
      <c r="AB21" s="125">
        <v>45241</v>
      </c>
      <c r="AC21" s="127">
        <v>30</v>
      </c>
      <c r="AD21" s="45">
        <f>AC21/AB21*1000000</f>
        <v>663.11531575340962</v>
      </c>
      <c r="AE21" s="46">
        <v>43132</v>
      </c>
      <c r="AF21" s="46">
        <v>43313</v>
      </c>
      <c r="AG21" s="97" t="s">
        <v>106</v>
      </c>
    </row>
    <row r="22" spans="1:34" s="140" customFormat="1" x14ac:dyDescent="0.25">
      <c r="A22" s="134" t="s">
        <v>136</v>
      </c>
      <c r="B22" s="134" t="s">
        <v>107</v>
      </c>
      <c r="C22" s="139">
        <f>SUM(C14:C21)</f>
        <v>198</v>
      </c>
      <c r="D22" s="134">
        <f>SUM(D14:D21)</f>
        <v>2906500</v>
      </c>
      <c r="E22" s="139">
        <f>SUM(E14:E21)</f>
        <v>89</v>
      </c>
      <c r="F22" s="184">
        <f>E22/C22</f>
        <v>0.4494949494949495</v>
      </c>
      <c r="G22" s="139">
        <f>SUM(G14:G21)</f>
        <v>120</v>
      </c>
      <c r="H22" s="184">
        <f>G22/C22</f>
        <v>0.60606060606060608</v>
      </c>
      <c r="I22" s="139">
        <f>SUM(I14:I21)</f>
        <v>171</v>
      </c>
      <c r="J22" s="184">
        <f>I22/C22</f>
        <v>0.86363636363636365</v>
      </c>
      <c r="K22" s="134">
        <v>2</v>
      </c>
      <c r="L22" s="134" t="s">
        <v>136</v>
      </c>
      <c r="M22" s="134" t="s">
        <v>136</v>
      </c>
      <c r="N22" s="134" t="s">
        <v>136</v>
      </c>
      <c r="O22" s="134" t="s">
        <v>136</v>
      </c>
      <c r="P22" s="134" t="s">
        <v>136</v>
      </c>
      <c r="Q22" s="134" t="s">
        <v>136</v>
      </c>
      <c r="R22" s="139">
        <f>SUM(R23:R25)</f>
        <v>35</v>
      </c>
      <c r="S22" s="138">
        <f>SUM(S23:S25)</f>
        <v>354000</v>
      </c>
      <c r="T22" s="139">
        <f>SUM(T23:T25)</f>
        <v>633.96</v>
      </c>
      <c r="U22" s="139" t="s">
        <v>136</v>
      </c>
      <c r="V22" s="139" t="s">
        <v>136</v>
      </c>
      <c r="W22" s="139" t="s">
        <v>136</v>
      </c>
      <c r="X22" s="134" t="s">
        <v>136</v>
      </c>
      <c r="Y22" s="134" t="s">
        <v>136</v>
      </c>
      <c r="Z22" s="134" t="s">
        <v>136</v>
      </c>
      <c r="AA22" s="134">
        <f>SUM(AA23:AA25)</f>
        <v>48</v>
      </c>
      <c r="AB22" s="134">
        <f>SUM(AB23:AB25)</f>
        <v>491641</v>
      </c>
      <c r="AC22" s="139">
        <f>SUM(AC23:AC26)</f>
        <v>1027.556</v>
      </c>
      <c r="AD22" s="139" t="s">
        <v>136</v>
      </c>
      <c r="AE22" s="139" t="s">
        <v>136</v>
      </c>
      <c r="AF22" s="139" t="s">
        <v>136</v>
      </c>
      <c r="AG22" s="134" t="s">
        <v>136</v>
      </c>
      <c r="AH22" s="185"/>
    </row>
    <row r="23" spans="1:34" s="145" customFormat="1" ht="28.5" x14ac:dyDescent="0.25">
      <c r="A23" s="286" t="s">
        <v>196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8"/>
      <c r="P23" s="146" t="s">
        <v>101</v>
      </c>
      <c r="Q23" s="141" t="s">
        <v>102</v>
      </c>
      <c r="R23" s="141">
        <f>R20+R14</f>
        <v>4</v>
      </c>
      <c r="S23" s="141" t="s">
        <v>136</v>
      </c>
      <c r="T23" s="144">
        <f>T14+T20</f>
        <v>0.04</v>
      </c>
      <c r="U23" s="144">
        <f>T23/R23</f>
        <v>0.01</v>
      </c>
      <c r="V23" s="144" t="s">
        <v>136</v>
      </c>
      <c r="W23" s="144" t="s">
        <v>136</v>
      </c>
      <c r="X23" s="295" t="s">
        <v>136</v>
      </c>
      <c r="Y23" s="147" t="s">
        <v>13</v>
      </c>
      <c r="Z23" s="148" t="s">
        <v>98</v>
      </c>
      <c r="AA23" s="141">
        <f>AA18</f>
        <v>18</v>
      </c>
      <c r="AB23" s="141">
        <f>AB18</f>
        <v>270000</v>
      </c>
      <c r="AC23" s="144">
        <v>349.50400000000002</v>
      </c>
      <c r="AD23" s="144">
        <f>AD18</f>
        <v>1294.4592592592594</v>
      </c>
      <c r="AE23" s="144" t="s">
        <v>136</v>
      </c>
      <c r="AF23" s="144" t="s">
        <v>136</v>
      </c>
      <c r="AG23" s="295" t="s">
        <v>136</v>
      </c>
      <c r="AH23" s="186"/>
    </row>
    <row r="24" spans="1:34" s="145" customFormat="1" x14ac:dyDescent="0.25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1"/>
      <c r="P24" s="147" t="s">
        <v>103</v>
      </c>
      <c r="Q24" s="148" t="s">
        <v>98</v>
      </c>
      <c r="R24" s="141">
        <f>R15</f>
        <v>13</v>
      </c>
      <c r="S24" s="143">
        <f>S15</f>
        <v>156000</v>
      </c>
      <c r="T24" s="149">
        <v>472.56400000000002</v>
      </c>
      <c r="U24" s="149">
        <f>U15</f>
        <v>3029.2564102564106</v>
      </c>
      <c r="V24" s="149" t="s">
        <v>136</v>
      </c>
      <c r="W24" s="149" t="s">
        <v>136</v>
      </c>
      <c r="X24" s="296"/>
      <c r="Y24" s="147" t="s">
        <v>103</v>
      </c>
      <c r="Z24" s="148" t="s">
        <v>98</v>
      </c>
      <c r="AA24" s="141">
        <f>AA17</f>
        <v>18</v>
      </c>
      <c r="AB24" s="141">
        <f>AB17</f>
        <v>176400</v>
      </c>
      <c r="AC24" s="144">
        <v>648.05200000000002</v>
      </c>
      <c r="AD24" s="144">
        <f>AD17</f>
        <v>3673.764172335601</v>
      </c>
      <c r="AE24" s="144" t="s">
        <v>136</v>
      </c>
      <c r="AF24" s="144" t="s">
        <v>136</v>
      </c>
      <c r="AG24" s="296"/>
      <c r="AH24" s="186"/>
    </row>
    <row r="25" spans="1:34" s="145" customFormat="1" ht="28.5" x14ac:dyDescent="0.25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4"/>
      <c r="P25" s="147" t="s">
        <v>13</v>
      </c>
      <c r="Q25" s="148" t="s">
        <v>98</v>
      </c>
      <c r="R25" s="141">
        <f>R16</f>
        <v>18</v>
      </c>
      <c r="S25" s="143">
        <f>S16</f>
        <v>198000</v>
      </c>
      <c r="T25" s="149">
        <v>161.35599999999999</v>
      </c>
      <c r="U25" s="149">
        <f>U16</f>
        <v>814.92929292929296</v>
      </c>
      <c r="V25" s="149" t="s">
        <v>136</v>
      </c>
      <c r="W25" s="149" t="s">
        <v>136</v>
      </c>
      <c r="X25" s="297"/>
      <c r="Y25" s="147" t="s">
        <v>105</v>
      </c>
      <c r="Z25" s="148" t="s">
        <v>98</v>
      </c>
      <c r="AA25" s="141">
        <f>AA21</f>
        <v>12</v>
      </c>
      <c r="AB25" s="141">
        <f>AB21</f>
        <v>45241</v>
      </c>
      <c r="AC25" s="144">
        <f>AC21</f>
        <v>30</v>
      </c>
      <c r="AD25" s="144">
        <f>AD21</f>
        <v>663.11531575340962</v>
      </c>
      <c r="AE25" s="144" t="s">
        <v>136</v>
      </c>
      <c r="AF25" s="144" t="s">
        <v>136</v>
      </c>
      <c r="AG25" s="297"/>
      <c r="AH25" s="186"/>
    </row>
    <row r="26" spans="1:34" x14ac:dyDescent="0.25">
      <c r="A26" s="258" t="s">
        <v>6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</row>
    <row r="27" spans="1:34" ht="94.5" x14ac:dyDescent="0.25">
      <c r="A27" s="214">
        <v>4</v>
      </c>
      <c r="B27" s="298" t="str">
        <f>'Приложение № 3'!B16</f>
        <v>Омск – Русская Поляна, 
участок км 13+000 – км 73+000</v>
      </c>
      <c r="C27" s="261">
        <v>60</v>
      </c>
      <c r="D27" s="214">
        <v>523537</v>
      </c>
      <c r="E27" s="280">
        <v>31</v>
      </c>
      <c r="F27" s="283">
        <f>E27/C27</f>
        <v>0.51666666666666672</v>
      </c>
      <c r="G27" s="280">
        <v>35</v>
      </c>
      <c r="H27" s="283">
        <f>G27/C27</f>
        <v>0.58333333333333337</v>
      </c>
      <c r="I27" s="280">
        <v>50</v>
      </c>
      <c r="J27" s="283">
        <f>I27/C27</f>
        <v>0.83333333333333337</v>
      </c>
      <c r="K27" s="125" t="s">
        <v>155</v>
      </c>
      <c r="L27" s="125" t="s">
        <v>108</v>
      </c>
      <c r="M27" s="125" t="s">
        <v>155</v>
      </c>
      <c r="N27" s="125" t="s">
        <v>155</v>
      </c>
      <c r="O27" s="125" t="s">
        <v>136</v>
      </c>
      <c r="P27" s="125" t="s">
        <v>136</v>
      </c>
      <c r="Q27" s="125" t="s">
        <v>136</v>
      </c>
      <c r="R27" s="125" t="s">
        <v>136</v>
      </c>
      <c r="S27" s="53" t="s">
        <v>136</v>
      </c>
      <c r="T27" s="125" t="s">
        <v>136</v>
      </c>
      <c r="U27" s="53" t="s">
        <v>136</v>
      </c>
      <c r="V27" s="125" t="s">
        <v>136</v>
      </c>
      <c r="W27" s="125" t="s">
        <v>136</v>
      </c>
      <c r="X27" s="125" t="s">
        <v>136</v>
      </c>
      <c r="Y27" s="125" t="s">
        <v>136</v>
      </c>
      <c r="Z27" s="125" t="s">
        <v>136</v>
      </c>
      <c r="AA27" s="125" t="s">
        <v>136</v>
      </c>
      <c r="AB27" s="53" t="s">
        <v>136</v>
      </c>
      <c r="AC27" s="125" t="s">
        <v>136</v>
      </c>
      <c r="AD27" s="127" t="s">
        <v>136</v>
      </c>
      <c r="AE27" s="125" t="s">
        <v>136</v>
      </c>
      <c r="AF27" s="125" t="s">
        <v>136</v>
      </c>
      <c r="AG27" s="125" t="s">
        <v>136</v>
      </c>
    </row>
    <row r="28" spans="1:34" ht="94.5" x14ac:dyDescent="0.25">
      <c r="A28" s="248"/>
      <c r="B28" s="299"/>
      <c r="C28" s="267"/>
      <c r="D28" s="248"/>
      <c r="E28" s="282"/>
      <c r="F28" s="284"/>
      <c r="G28" s="282"/>
      <c r="H28" s="284"/>
      <c r="I28" s="282"/>
      <c r="J28" s="284"/>
      <c r="K28" s="125" t="s">
        <v>156</v>
      </c>
      <c r="L28" s="125" t="s">
        <v>108</v>
      </c>
      <c r="M28" s="125" t="s">
        <v>136</v>
      </c>
      <c r="N28" s="125" t="s">
        <v>136</v>
      </c>
      <c r="O28" s="125" t="s">
        <v>157</v>
      </c>
      <c r="P28" s="125" t="s">
        <v>13</v>
      </c>
      <c r="Q28" s="125" t="s">
        <v>109</v>
      </c>
      <c r="R28" s="49">
        <v>7.9</v>
      </c>
      <c r="S28" s="50">
        <v>55200</v>
      </c>
      <c r="T28" s="125">
        <v>154.98000000000002</v>
      </c>
      <c r="U28" s="127">
        <f>T28/S28*1000000</f>
        <v>2807.6086956521744</v>
      </c>
      <c r="V28" s="46">
        <v>42870</v>
      </c>
      <c r="W28" s="46">
        <v>43008</v>
      </c>
      <c r="X28" s="125" t="s">
        <v>136</v>
      </c>
      <c r="Y28" s="125" t="s">
        <v>136</v>
      </c>
      <c r="Z28" s="125" t="s">
        <v>136</v>
      </c>
      <c r="AA28" s="54" t="s">
        <v>136</v>
      </c>
      <c r="AB28" s="51" t="s">
        <v>136</v>
      </c>
      <c r="AC28" s="125" t="s">
        <v>136</v>
      </c>
      <c r="AD28" s="127" t="s">
        <v>136</v>
      </c>
      <c r="AE28" s="125" t="s">
        <v>136</v>
      </c>
      <c r="AF28" s="125" t="s">
        <v>136</v>
      </c>
      <c r="AG28" s="125" t="s">
        <v>648</v>
      </c>
    </row>
    <row r="29" spans="1:34" ht="47.25" x14ac:dyDescent="0.25">
      <c r="A29" s="215"/>
      <c r="B29" s="300"/>
      <c r="C29" s="262"/>
      <c r="D29" s="215"/>
      <c r="E29" s="281"/>
      <c r="F29" s="285"/>
      <c r="G29" s="281"/>
      <c r="H29" s="285"/>
      <c r="I29" s="281"/>
      <c r="J29" s="285"/>
      <c r="K29" s="125" t="s">
        <v>158</v>
      </c>
      <c r="L29" s="125" t="s">
        <v>110</v>
      </c>
      <c r="M29" s="125" t="s">
        <v>136</v>
      </c>
      <c r="N29" s="125" t="s">
        <v>136</v>
      </c>
      <c r="O29" s="125" t="s">
        <v>136</v>
      </c>
      <c r="P29" s="125" t="s">
        <v>136</v>
      </c>
      <c r="Q29" s="125" t="s">
        <v>136</v>
      </c>
      <c r="R29" s="81" t="s">
        <v>136</v>
      </c>
      <c r="S29" s="51" t="s">
        <v>136</v>
      </c>
      <c r="T29" s="125" t="s">
        <v>136</v>
      </c>
      <c r="U29" s="53" t="s">
        <v>136</v>
      </c>
      <c r="V29" s="125" t="s">
        <v>136</v>
      </c>
      <c r="W29" s="125" t="s">
        <v>136</v>
      </c>
      <c r="X29" s="125" t="s">
        <v>159</v>
      </c>
      <c r="Y29" s="125" t="s">
        <v>13</v>
      </c>
      <c r="Z29" s="125" t="s">
        <v>109</v>
      </c>
      <c r="AA29" s="49">
        <v>18.3</v>
      </c>
      <c r="AB29" s="51">
        <v>128100</v>
      </c>
      <c r="AC29" s="125">
        <f>AB29*1550/1000000</f>
        <v>198.55500000000001</v>
      </c>
      <c r="AD29" s="127">
        <f>AC29/AB29*1000000</f>
        <v>1550</v>
      </c>
      <c r="AE29" s="46">
        <v>43235</v>
      </c>
      <c r="AF29" s="46">
        <v>43373</v>
      </c>
      <c r="AG29" s="125" t="s">
        <v>648</v>
      </c>
    </row>
    <row r="30" spans="1:34" ht="63" x14ac:dyDescent="0.25">
      <c r="A30" s="125">
        <v>5</v>
      </c>
      <c r="B30" s="82" t="str">
        <f>'Приложение № 3'!B19</f>
        <v>Новоселецк – Таврическое – Нововаршавка, 
участок км 47+700 – км 57+000</v>
      </c>
      <c r="C30" s="127">
        <v>9.3000000000000007</v>
      </c>
      <c r="D30" s="125">
        <v>73959</v>
      </c>
      <c r="E30" s="130">
        <v>1</v>
      </c>
      <c r="F30" s="52">
        <f t="shared" ref="F30:F49" si="0">E30/C30</f>
        <v>0.1075268817204301</v>
      </c>
      <c r="G30" s="130">
        <f>E30+8.3</f>
        <v>9.3000000000000007</v>
      </c>
      <c r="H30" s="52">
        <f t="shared" ref="H30:H48" si="1">G30/C30</f>
        <v>1</v>
      </c>
      <c r="I30" s="130">
        <f>G30</f>
        <v>9.3000000000000007</v>
      </c>
      <c r="J30" s="52">
        <f t="shared" ref="J30:J37" si="2">I30/C30</f>
        <v>1</v>
      </c>
      <c r="K30" s="125" t="s">
        <v>136</v>
      </c>
      <c r="L30" s="125" t="s">
        <v>136</v>
      </c>
      <c r="M30" s="125" t="s">
        <v>136</v>
      </c>
      <c r="N30" s="125" t="s">
        <v>136</v>
      </c>
      <c r="O30" s="125" t="s">
        <v>160</v>
      </c>
      <c r="P30" s="125" t="s">
        <v>13</v>
      </c>
      <c r="Q30" s="125" t="s">
        <v>109</v>
      </c>
      <c r="R30" s="130">
        <v>10.6</v>
      </c>
      <c r="S30" s="53">
        <v>73959</v>
      </c>
      <c r="T30" s="131">
        <f>((S30*1300)+13132830)/1000000</f>
        <v>109.27952999999999</v>
      </c>
      <c r="U30" s="127">
        <f>T30/S30*1000000</f>
        <v>1477.5690585324301</v>
      </c>
      <c r="V30" s="46">
        <v>42870</v>
      </c>
      <c r="W30" s="46">
        <v>43008</v>
      </c>
      <c r="X30" s="125" t="s">
        <v>136</v>
      </c>
      <c r="Y30" s="125" t="s">
        <v>136</v>
      </c>
      <c r="Z30" s="125" t="s">
        <v>136</v>
      </c>
      <c r="AA30" s="54" t="s">
        <v>136</v>
      </c>
      <c r="AB30" s="51" t="s">
        <v>136</v>
      </c>
      <c r="AC30" s="125" t="s">
        <v>136</v>
      </c>
      <c r="AD30" s="127" t="s">
        <v>136</v>
      </c>
      <c r="AE30" s="125" t="s">
        <v>136</v>
      </c>
      <c r="AF30" s="125" t="s">
        <v>136</v>
      </c>
      <c r="AG30" s="125" t="s">
        <v>648</v>
      </c>
    </row>
    <row r="31" spans="1:34" ht="47.25" x14ac:dyDescent="0.25">
      <c r="A31" s="125">
        <v>6</v>
      </c>
      <c r="B31" s="82" t="str">
        <f>'Приложение № 3'!B20</f>
        <v>Таврическое – Сосоновское, 
участок км 0+000 – км 29+000</v>
      </c>
      <c r="C31" s="127">
        <v>29</v>
      </c>
      <c r="D31" s="125">
        <f t="shared" ref="D31:D61" si="3">C31*7000</f>
        <v>203000</v>
      </c>
      <c r="E31" s="130">
        <v>5</v>
      </c>
      <c r="F31" s="52">
        <f t="shared" si="0"/>
        <v>0.17241379310344829</v>
      </c>
      <c r="G31" s="130">
        <v>7</v>
      </c>
      <c r="H31" s="52">
        <f t="shared" si="1"/>
        <v>0.2413793103448276</v>
      </c>
      <c r="I31" s="130">
        <v>7</v>
      </c>
      <c r="J31" s="52">
        <f t="shared" si="2"/>
        <v>0.2413793103448276</v>
      </c>
      <c r="K31" s="125" t="s">
        <v>136</v>
      </c>
      <c r="L31" s="125" t="s">
        <v>136</v>
      </c>
      <c r="M31" s="125" t="s">
        <v>136</v>
      </c>
      <c r="N31" s="125" t="s">
        <v>136</v>
      </c>
      <c r="O31" s="125" t="s">
        <v>161</v>
      </c>
      <c r="P31" s="125" t="s">
        <v>13</v>
      </c>
      <c r="Q31" s="125" t="s">
        <v>98</v>
      </c>
      <c r="R31" s="49">
        <v>2</v>
      </c>
      <c r="S31" s="51">
        <v>14000</v>
      </c>
      <c r="T31" s="131">
        <f>((S31*1300)+7331760)/1000000</f>
        <v>25.531759999999998</v>
      </c>
      <c r="U31" s="127">
        <f>T31/S31*1000000</f>
        <v>1823.6971428571428</v>
      </c>
      <c r="V31" s="46">
        <v>42870</v>
      </c>
      <c r="W31" s="46">
        <v>43008</v>
      </c>
      <c r="X31" s="125" t="s">
        <v>136</v>
      </c>
      <c r="Y31" s="125" t="s">
        <v>136</v>
      </c>
      <c r="Z31" s="125" t="s">
        <v>136</v>
      </c>
      <c r="AA31" s="125" t="s">
        <v>136</v>
      </c>
      <c r="AB31" s="53" t="s">
        <v>136</v>
      </c>
      <c r="AC31" s="125" t="s">
        <v>136</v>
      </c>
      <c r="AD31" s="127" t="s">
        <v>136</v>
      </c>
      <c r="AE31" s="125" t="s">
        <v>136</v>
      </c>
      <c r="AF31" s="125" t="s">
        <v>136</v>
      </c>
      <c r="AG31" s="125" t="s">
        <v>648</v>
      </c>
    </row>
    <row r="32" spans="1:34" ht="47.25" x14ac:dyDescent="0.25">
      <c r="A32" s="125">
        <v>7</v>
      </c>
      <c r="B32" s="82" t="str">
        <f>'Приложение № 3'!B21</f>
        <v>Омск – Тара, 
участок км 47+000 – км 89+000</v>
      </c>
      <c r="C32" s="127">
        <v>42</v>
      </c>
      <c r="D32" s="125">
        <v>315889</v>
      </c>
      <c r="E32" s="130">
        <v>8</v>
      </c>
      <c r="F32" s="52">
        <f t="shared" si="0"/>
        <v>0.19047619047619047</v>
      </c>
      <c r="G32" s="130">
        <f>E32+19</f>
        <v>27</v>
      </c>
      <c r="H32" s="52">
        <f t="shared" si="1"/>
        <v>0.6428571428571429</v>
      </c>
      <c r="I32" s="130">
        <v>42</v>
      </c>
      <c r="J32" s="52">
        <f t="shared" si="2"/>
        <v>1</v>
      </c>
      <c r="K32" s="125" t="s">
        <v>136</v>
      </c>
      <c r="L32" s="125" t="s">
        <v>136</v>
      </c>
      <c r="M32" s="125" t="s">
        <v>136</v>
      </c>
      <c r="N32" s="125" t="s">
        <v>136</v>
      </c>
      <c r="O32" s="125" t="s">
        <v>162</v>
      </c>
      <c r="P32" s="125" t="s">
        <v>13</v>
      </c>
      <c r="Q32" s="125" t="s">
        <v>109</v>
      </c>
      <c r="R32" s="49">
        <v>20.5</v>
      </c>
      <c r="S32" s="51">
        <v>143640</v>
      </c>
      <c r="T32" s="131">
        <f>S32*1368.537/1000000</f>
        <v>196.57665468000002</v>
      </c>
      <c r="U32" s="127">
        <f>T32/S32*1000000</f>
        <v>1368.5370000000003</v>
      </c>
      <c r="V32" s="46">
        <v>42870</v>
      </c>
      <c r="W32" s="46">
        <v>43008</v>
      </c>
      <c r="X32" s="125" t="s">
        <v>163</v>
      </c>
      <c r="Y32" s="125" t="s">
        <v>13</v>
      </c>
      <c r="Z32" s="125" t="s">
        <v>109</v>
      </c>
      <c r="AA32" s="49">
        <v>24.6</v>
      </c>
      <c r="AB32" s="51">
        <v>172500</v>
      </c>
      <c r="AC32" s="125">
        <f>AB32*1550/1000000</f>
        <v>267.375</v>
      </c>
      <c r="AD32" s="127">
        <f>AC32/AB32*1000000</f>
        <v>1550</v>
      </c>
      <c r="AE32" s="46">
        <v>43235</v>
      </c>
      <c r="AF32" s="46">
        <v>43373</v>
      </c>
      <c r="AG32" s="125" t="s">
        <v>648</v>
      </c>
    </row>
    <row r="33" spans="1:34" ht="63" x14ac:dyDescent="0.25">
      <c r="A33" s="125">
        <v>8</v>
      </c>
      <c r="B33" s="82" t="str">
        <f>'Приложение № 3'!B22</f>
        <v>Омск – Одесское – граница Республики Казахстан, 
участок км 18+500 – км 54+000</v>
      </c>
      <c r="C33" s="127">
        <v>35.5</v>
      </c>
      <c r="D33" s="125">
        <v>252760</v>
      </c>
      <c r="E33" s="130">
        <v>7</v>
      </c>
      <c r="F33" s="52">
        <f t="shared" si="0"/>
        <v>0.19718309859154928</v>
      </c>
      <c r="G33" s="130">
        <v>7</v>
      </c>
      <c r="H33" s="52">
        <f t="shared" si="1"/>
        <v>0.19718309859154928</v>
      </c>
      <c r="I33" s="130">
        <v>17</v>
      </c>
      <c r="J33" s="52">
        <f t="shared" si="2"/>
        <v>0.47887323943661969</v>
      </c>
      <c r="K33" s="125" t="s">
        <v>136</v>
      </c>
      <c r="L33" s="125" t="s">
        <v>136</v>
      </c>
      <c r="M33" s="125" t="s">
        <v>136</v>
      </c>
      <c r="N33" s="125" t="s">
        <v>136</v>
      </c>
      <c r="O33" s="125" t="s">
        <v>136</v>
      </c>
      <c r="P33" s="125" t="s">
        <v>136</v>
      </c>
      <c r="Q33" s="125" t="s">
        <v>136</v>
      </c>
      <c r="R33" s="130" t="s">
        <v>136</v>
      </c>
      <c r="S33" s="53" t="s">
        <v>136</v>
      </c>
      <c r="T33" s="125" t="s">
        <v>136</v>
      </c>
      <c r="U33" s="55" t="s">
        <v>136</v>
      </c>
      <c r="V33" s="125" t="s">
        <v>136</v>
      </c>
      <c r="W33" s="125" t="s">
        <v>136</v>
      </c>
      <c r="X33" s="125" t="s">
        <v>164</v>
      </c>
      <c r="Y33" s="125" t="s">
        <v>13</v>
      </c>
      <c r="Z33" s="125" t="s">
        <v>109</v>
      </c>
      <c r="AA33" s="49">
        <v>10.3</v>
      </c>
      <c r="AB33" s="51">
        <v>71800</v>
      </c>
      <c r="AC33" s="131">
        <f>AB33*1550/1000000</f>
        <v>111.29</v>
      </c>
      <c r="AD33" s="127">
        <f t="shared" ref="AD33:AD40" si="4">AC33/AB33*1000000</f>
        <v>1550.0000000000002</v>
      </c>
      <c r="AE33" s="46">
        <v>43235</v>
      </c>
      <c r="AF33" s="46">
        <v>43373</v>
      </c>
      <c r="AG33" s="125" t="s">
        <v>648</v>
      </c>
    </row>
    <row r="34" spans="1:34" ht="63" x14ac:dyDescent="0.25">
      <c r="A34" s="125">
        <v>9</v>
      </c>
      <c r="B34" s="82" t="str">
        <f>'Приложение № 3'!B23</f>
        <v>Бакбасар – Азово – Шербакуль – Полтавка, 
участок км 33+500 – км 59+000</v>
      </c>
      <c r="C34" s="127">
        <v>25.5</v>
      </c>
      <c r="D34" s="125">
        <v>174930</v>
      </c>
      <c r="E34" s="133">
        <v>7</v>
      </c>
      <c r="F34" s="52">
        <f t="shared" si="0"/>
        <v>0.27450980392156865</v>
      </c>
      <c r="G34" s="133">
        <v>7</v>
      </c>
      <c r="H34" s="52">
        <f t="shared" si="1"/>
        <v>0.27450980392156865</v>
      </c>
      <c r="I34" s="133">
        <v>15</v>
      </c>
      <c r="J34" s="52">
        <f t="shared" si="2"/>
        <v>0.58823529411764708</v>
      </c>
      <c r="K34" s="125" t="s">
        <v>136</v>
      </c>
      <c r="L34" s="125" t="s">
        <v>136</v>
      </c>
      <c r="M34" s="125" t="s">
        <v>136</v>
      </c>
      <c r="N34" s="125" t="s">
        <v>136</v>
      </c>
      <c r="O34" s="125" t="s">
        <v>136</v>
      </c>
      <c r="P34" s="125" t="s">
        <v>136</v>
      </c>
      <c r="Q34" s="125" t="s">
        <v>136</v>
      </c>
      <c r="R34" s="130" t="s">
        <v>136</v>
      </c>
      <c r="S34" s="53" t="s">
        <v>136</v>
      </c>
      <c r="T34" s="125" t="s">
        <v>136</v>
      </c>
      <c r="U34" s="53" t="s">
        <v>136</v>
      </c>
      <c r="V34" s="125" t="s">
        <v>136</v>
      </c>
      <c r="W34" s="125" t="s">
        <v>136</v>
      </c>
      <c r="X34" s="125" t="s">
        <v>165</v>
      </c>
      <c r="Y34" s="125" t="s">
        <v>13</v>
      </c>
      <c r="Z34" s="125" t="s">
        <v>109</v>
      </c>
      <c r="AA34" s="49">
        <v>8</v>
      </c>
      <c r="AB34" s="51">
        <v>56000</v>
      </c>
      <c r="AC34" s="131">
        <f>AB34*1550/1000000</f>
        <v>86.8</v>
      </c>
      <c r="AD34" s="127">
        <f t="shared" si="4"/>
        <v>1550</v>
      </c>
      <c r="AE34" s="46">
        <v>43235</v>
      </c>
      <c r="AF34" s="46">
        <v>43373</v>
      </c>
      <c r="AG34" s="125" t="s">
        <v>648</v>
      </c>
      <c r="AH34" s="185" t="s">
        <v>126</v>
      </c>
    </row>
    <row r="35" spans="1:34" ht="63" x14ac:dyDescent="0.25">
      <c r="A35" s="125">
        <v>10</v>
      </c>
      <c r="B35" s="82" t="str">
        <f>'Приложение № 3'!B24</f>
        <v>Омск – Муромцево – Седельниково, 
участок км 13+000 – км 63+000</v>
      </c>
      <c r="C35" s="127">
        <v>50</v>
      </c>
      <c r="D35" s="125">
        <v>342300</v>
      </c>
      <c r="E35" s="133">
        <v>15</v>
      </c>
      <c r="F35" s="52">
        <f t="shared" si="0"/>
        <v>0.3</v>
      </c>
      <c r="G35" s="133">
        <v>30</v>
      </c>
      <c r="H35" s="52">
        <f t="shared" si="1"/>
        <v>0.6</v>
      </c>
      <c r="I35" s="133">
        <v>40</v>
      </c>
      <c r="J35" s="52">
        <f t="shared" si="2"/>
        <v>0.8</v>
      </c>
      <c r="K35" s="125" t="s">
        <v>136</v>
      </c>
      <c r="L35" s="125" t="s">
        <v>136</v>
      </c>
      <c r="M35" s="125" t="s">
        <v>136</v>
      </c>
      <c r="N35" s="125" t="s">
        <v>136</v>
      </c>
      <c r="O35" s="125" t="s">
        <v>166</v>
      </c>
      <c r="P35" s="125" t="s">
        <v>13</v>
      </c>
      <c r="Q35" s="125" t="s">
        <v>109</v>
      </c>
      <c r="R35" s="49">
        <v>22</v>
      </c>
      <c r="S35" s="51">
        <v>154000</v>
      </c>
      <c r="T35" s="131">
        <f>S35*1550/1000000</f>
        <v>238.7</v>
      </c>
      <c r="U35" s="127">
        <f>T35/S35*1000000</f>
        <v>1550</v>
      </c>
      <c r="V35" s="46">
        <v>42870</v>
      </c>
      <c r="W35" s="46">
        <v>43008</v>
      </c>
      <c r="X35" s="125" t="s">
        <v>167</v>
      </c>
      <c r="Y35" s="125" t="s">
        <v>13</v>
      </c>
      <c r="Z35" s="125" t="s">
        <v>109</v>
      </c>
      <c r="AA35" s="49">
        <v>13</v>
      </c>
      <c r="AB35" s="51">
        <v>91000</v>
      </c>
      <c r="AC35" s="131">
        <f>AB35*1550/1000000</f>
        <v>141.05000000000001</v>
      </c>
      <c r="AD35" s="127">
        <f t="shared" si="4"/>
        <v>1550.0000000000002</v>
      </c>
      <c r="AE35" s="46">
        <v>43235</v>
      </c>
      <c r="AF35" s="46">
        <v>43373</v>
      </c>
      <c r="AG35" s="125" t="s">
        <v>648</v>
      </c>
      <c r="AH35" s="185" t="s">
        <v>126</v>
      </c>
    </row>
    <row r="36" spans="1:34" ht="47.25" x14ac:dyDescent="0.25">
      <c r="A36" s="125">
        <v>11</v>
      </c>
      <c r="B36" s="82" t="str">
        <f>'Приложение № 3'!B25</f>
        <v>Подъезд к с. Любино-Малороссы 
км 0+000 – км 4+700</v>
      </c>
      <c r="C36" s="127">
        <v>4.7</v>
      </c>
      <c r="D36" s="125">
        <f t="shared" si="3"/>
        <v>32900</v>
      </c>
      <c r="E36" s="130">
        <v>0</v>
      </c>
      <c r="F36" s="52">
        <f t="shared" si="0"/>
        <v>0</v>
      </c>
      <c r="G36" s="130">
        <f>E36*0.94</f>
        <v>0</v>
      </c>
      <c r="H36" s="52">
        <f t="shared" si="1"/>
        <v>0</v>
      </c>
      <c r="I36" s="130">
        <v>0</v>
      </c>
      <c r="J36" s="52">
        <f t="shared" si="2"/>
        <v>0</v>
      </c>
      <c r="K36" s="125" t="s">
        <v>136</v>
      </c>
      <c r="L36" s="125" t="s">
        <v>136</v>
      </c>
      <c r="M36" s="125" t="s">
        <v>136</v>
      </c>
      <c r="N36" s="125" t="s">
        <v>136</v>
      </c>
      <c r="O36" s="125" t="s">
        <v>136</v>
      </c>
      <c r="P36" s="125" t="s">
        <v>136</v>
      </c>
      <c r="Q36" s="125" t="s">
        <v>136</v>
      </c>
      <c r="R36" s="130" t="s">
        <v>136</v>
      </c>
      <c r="S36" s="53" t="s">
        <v>136</v>
      </c>
      <c r="T36" s="125" t="s">
        <v>136</v>
      </c>
      <c r="U36" s="53" t="s">
        <v>136</v>
      </c>
      <c r="V36" s="125" t="s">
        <v>136</v>
      </c>
      <c r="W36" s="125" t="s">
        <v>136</v>
      </c>
      <c r="X36" s="125" t="s">
        <v>136</v>
      </c>
      <c r="Y36" s="125" t="s">
        <v>136</v>
      </c>
      <c r="Z36" s="125" t="s">
        <v>136</v>
      </c>
      <c r="AA36" s="130" t="s">
        <v>136</v>
      </c>
      <c r="AB36" s="53" t="s">
        <v>136</v>
      </c>
      <c r="AC36" s="125" t="s">
        <v>136</v>
      </c>
      <c r="AD36" s="127" t="s">
        <v>136</v>
      </c>
      <c r="AE36" s="125" t="s">
        <v>136</v>
      </c>
      <c r="AF36" s="125" t="s">
        <v>136</v>
      </c>
      <c r="AG36" s="125" t="s">
        <v>648</v>
      </c>
    </row>
    <row r="37" spans="1:34" ht="47.25" x14ac:dyDescent="0.25">
      <c r="A37" s="125">
        <v>12</v>
      </c>
      <c r="B37" s="82" t="str">
        <f>'Приложение № 3'!B26</f>
        <v>Любино-Малороссы – Китайлы – Политотдел 
км 0+000 – км 11+150</v>
      </c>
      <c r="C37" s="127">
        <v>11.15</v>
      </c>
      <c r="D37" s="125">
        <f t="shared" si="3"/>
        <v>78050</v>
      </c>
      <c r="E37" s="130">
        <v>0</v>
      </c>
      <c r="F37" s="52">
        <f t="shared" si="0"/>
        <v>0</v>
      </c>
      <c r="G37" s="130">
        <v>0</v>
      </c>
      <c r="H37" s="52">
        <f t="shared" si="1"/>
        <v>0</v>
      </c>
      <c r="I37" s="130">
        <v>0</v>
      </c>
      <c r="J37" s="52">
        <f t="shared" si="2"/>
        <v>0</v>
      </c>
      <c r="K37" s="125" t="s">
        <v>136</v>
      </c>
      <c r="L37" s="125" t="s">
        <v>136</v>
      </c>
      <c r="M37" s="125" t="s">
        <v>136</v>
      </c>
      <c r="N37" s="125" t="s">
        <v>136</v>
      </c>
      <c r="O37" s="125" t="s">
        <v>136</v>
      </c>
      <c r="P37" s="125" t="s">
        <v>136</v>
      </c>
      <c r="Q37" s="125" t="s">
        <v>136</v>
      </c>
      <c r="R37" s="130" t="s">
        <v>136</v>
      </c>
      <c r="S37" s="53" t="s">
        <v>136</v>
      </c>
      <c r="T37" s="125" t="s">
        <v>136</v>
      </c>
      <c r="U37" s="53" t="s">
        <v>136</v>
      </c>
      <c r="V37" s="125" t="s">
        <v>136</v>
      </c>
      <c r="W37" s="125" t="s">
        <v>136</v>
      </c>
      <c r="X37" s="125" t="s">
        <v>136</v>
      </c>
      <c r="Y37" s="125" t="s">
        <v>136</v>
      </c>
      <c r="Z37" s="125" t="s">
        <v>136</v>
      </c>
      <c r="AA37" s="125" t="s">
        <v>136</v>
      </c>
      <c r="AB37" s="53" t="s">
        <v>136</v>
      </c>
      <c r="AC37" s="131" t="s">
        <v>136</v>
      </c>
      <c r="AD37" s="127" t="s">
        <v>136</v>
      </c>
      <c r="AE37" s="125" t="s">
        <v>136</v>
      </c>
      <c r="AF37" s="125" t="s">
        <v>136</v>
      </c>
      <c r="AG37" s="125" t="s">
        <v>648</v>
      </c>
    </row>
    <row r="38" spans="1:34" ht="94.5" x14ac:dyDescent="0.25">
      <c r="A38" s="125">
        <v>13</v>
      </c>
      <c r="B38" s="82" t="str">
        <f>'Приложение № 3'!B27</f>
        <v>Троицкое – Чукреевка ("Челябинск – Омск – Новосибирск" – "Омск – Одесское – граница Республики Казахстан") 
км 0+000 – км 14+700</v>
      </c>
      <c r="C38" s="127">
        <v>14.7</v>
      </c>
      <c r="D38" s="125">
        <v>132937</v>
      </c>
      <c r="E38" s="130">
        <v>2.5</v>
      </c>
      <c r="F38" s="52">
        <f t="shared" si="0"/>
        <v>0.17006802721088435</v>
      </c>
      <c r="G38" s="130">
        <v>14.7</v>
      </c>
      <c r="H38" s="52">
        <f t="shared" si="1"/>
        <v>1</v>
      </c>
      <c r="I38" s="130">
        <v>14.7</v>
      </c>
      <c r="J38" s="52">
        <v>1</v>
      </c>
      <c r="K38" s="125" t="s">
        <v>168</v>
      </c>
      <c r="L38" s="125" t="s">
        <v>110</v>
      </c>
      <c r="M38" s="125" t="s">
        <v>136</v>
      </c>
      <c r="N38" s="125" t="s">
        <v>136</v>
      </c>
      <c r="O38" s="125" t="s">
        <v>169</v>
      </c>
      <c r="P38" s="125" t="s">
        <v>13</v>
      </c>
      <c r="Q38" s="125" t="s">
        <v>109</v>
      </c>
      <c r="R38" s="49">
        <v>19</v>
      </c>
      <c r="S38" s="51">
        <v>132937</v>
      </c>
      <c r="T38" s="131">
        <f>S38*1550/1000000</f>
        <v>206.05234999999999</v>
      </c>
      <c r="U38" s="127">
        <f>T38/S38*1000000</f>
        <v>1550</v>
      </c>
      <c r="V38" s="46">
        <v>42870</v>
      </c>
      <c r="W38" s="46">
        <v>43008</v>
      </c>
      <c r="X38" s="125" t="s">
        <v>136</v>
      </c>
      <c r="Y38" s="125" t="s">
        <v>136</v>
      </c>
      <c r="Z38" s="125" t="s">
        <v>136</v>
      </c>
      <c r="AA38" s="125" t="s">
        <v>136</v>
      </c>
      <c r="AB38" s="53" t="s">
        <v>136</v>
      </c>
      <c r="AC38" s="125" t="s">
        <v>136</v>
      </c>
      <c r="AD38" s="127" t="s">
        <v>136</v>
      </c>
      <c r="AE38" s="125" t="s">
        <v>136</v>
      </c>
      <c r="AF38" s="125" t="s">
        <v>136</v>
      </c>
      <c r="AG38" s="125" t="s">
        <v>648</v>
      </c>
    </row>
    <row r="39" spans="1:34" ht="47.25" x14ac:dyDescent="0.25">
      <c r="A39" s="125">
        <v>14</v>
      </c>
      <c r="B39" s="82" t="str">
        <f>'Приложение № 3'!B28</f>
        <v>Омск – Красноярка 
км 22+000 – км 49+900</v>
      </c>
      <c r="C39" s="127">
        <v>27.9</v>
      </c>
      <c r="D39" s="125">
        <f t="shared" si="3"/>
        <v>195300</v>
      </c>
      <c r="E39" s="130">
        <v>5</v>
      </c>
      <c r="F39" s="52">
        <f t="shared" si="0"/>
        <v>0.17921146953405018</v>
      </c>
      <c r="G39" s="130">
        <v>5</v>
      </c>
      <c r="H39" s="52">
        <f t="shared" si="1"/>
        <v>0.17921146953405018</v>
      </c>
      <c r="I39" s="130">
        <v>15</v>
      </c>
      <c r="J39" s="52">
        <f t="shared" ref="J39:J48" si="5">I39/C39</f>
        <v>0.53763440860215062</v>
      </c>
      <c r="K39" s="125" t="s">
        <v>136</v>
      </c>
      <c r="L39" s="125" t="s">
        <v>136</v>
      </c>
      <c r="M39" s="125" t="s">
        <v>136</v>
      </c>
      <c r="N39" s="125" t="s">
        <v>136</v>
      </c>
      <c r="O39" s="125" t="s">
        <v>136</v>
      </c>
      <c r="P39" s="125" t="s">
        <v>136</v>
      </c>
      <c r="Q39" s="125" t="s">
        <v>136</v>
      </c>
      <c r="R39" s="130" t="s">
        <v>136</v>
      </c>
      <c r="S39" s="53" t="s">
        <v>136</v>
      </c>
      <c r="T39" s="125" t="s">
        <v>136</v>
      </c>
      <c r="U39" s="53" t="s">
        <v>136</v>
      </c>
      <c r="V39" s="125" t="s">
        <v>136</v>
      </c>
      <c r="W39" s="125" t="s">
        <v>136</v>
      </c>
      <c r="X39" s="125" t="s">
        <v>170</v>
      </c>
      <c r="Y39" s="125" t="s">
        <v>104</v>
      </c>
      <c r="Z39" s="125" t="s">
        <v>109</v>
      </c>
      <c r="AA39" s="49">
        <v>10</v>
      </c>
      <c r="AB39" s="51">
        <v>70000</v>
      </c>
      <c r="AC39" s="131">
        <v>166</v>
      </c>
      <c r="AD39" s="127">
        <f t="shared" si="4"/>
        <v>2371.4285714285716</v>
      </c>
      <c r="AE39" s="46">
        <v>43235</v>
      </c>
      <c r="AF39" s="46">
        <v>43373</v>
      </c>
      <c r="AG39" s="125" t="s">
        <v>648</v>
      </c>
    </row>
    <row r="40" spans="1:34" ht="47.25" x14ac:dyDescent="0.25">
      <c r="A40" s="125">
        <v>15</v>
      </c>
      <c r="B40" s="82" t="str">
        <f>'Приложение № 3'!B29</f>
        <v>Подъезд к с. Чернолучье 
км 0+000 – км 10+909</v>
      </c>
      <c r="C40" s="127">
        <v>10.909000000000001</v>
      </c>
      <c r="D40" s="125">
        <f t="shared" si="3"/>
        <v>76363</v>
      </c>
      <c r="E40" s="130">
        <v>2</v>
      </c>
      <c r="F40" s="52">
        <f t="shared" si="0"/>
        <v>0.18333486112384267</v>
      </c>
      <c r="G40" s="130">
        <f>E40*0.98652</f>
        <v>1.9730399999999999</v>
      </c>
      <c r="H40" s="52">
        <f t="shared" si="1"/>
        <v>0.18086350719589328</v>
      </c>
      <c r="I40" s="130">
        <v>3.88</v>
      </c>
      <c r="J40" s="52">
        <f t="shared" si="5"/>
        <v>0.3556696305802548</v>
      </c>
      <c r="K40" s="125" t="s">
        <v>136</v>
      </c>
      <c r="L40" s="125" t="s">
        <v>136</v>
      </c>
      <c r="M40" s="125" t="s">
        <v>136</v>
      </c>
      <c r="N40" s="125" t="s">
        <v>136</v>
      </c>
      <c r="O40" s="125" t="s">
        <v>136</v>
      </c>
      <c r="P40" s="125" t="s">
        <v>136</v>
      </c>
      <c r="Q40" s="125" t="s">
        <v>136</v>
      </c>
      <c r="R40" s="130" t="s">
        <v>136</v>
      </c>
      <c r="S40" s="53" t="s">
        <v>136</v>
      </c>
      <c r="T40" s="125" t="s">
        <v>136</v>
      </c>
      <c r="U40" s="53" t="s">
        <v>136</v>
      </c>
      <c r="V40" s="125" t="s">
        <v>136</v>
      </c>
      <c r="W40" s="125" t="s">
        <v>136</v>
      </c>
      <c r="X40" s="125" t="s">
        <v>171</v>
      </c>
      <c r="Y40" s="125" t="s">
        <v>104</v>
      </c>
      <c r="Z40" s="125" t="s">
        <v>109</v>
      </c>
      <c r="AA40" s="54">
        <v>1.909</v>
      </c>
      <c r="AB40" s="51">
        <v>13363</v>
      </c>
      <c r="AC40" s="131">
        <v>28.93</v>
      </c>
      <c r="AD40" s="127">
        <f t="shared" si="4"/>
        <v>2164.9330240215522</v>
      </c>
      <c r="AE40" s="46">
        <v>43235</v>
      </c>
      <c r="AF40" s="46">
        <v>43373</v>
      </c>
      <c r="AG40" s="125" t="s">
        <v>648</v>
      </c>
    </row>
    <row r="41" spans="1:34" ht="63" x14ac:dyDescent="0.25">
      <c r="A41" s="125">
        <v>16</v>
      </c>
      <c r="B41" s="82" t="str">
        <f>'Приложение № 3'!B30</f>
        <v>Сыропятское – Кормиловка – Калачинск, 
участок км 31+500 – км 51+000</v>
      </c>
      <c r="C41" s="127">
        <v>19.5</v>
      </c>
      <c r="D41" s="125">
        <v>133380</v>
      </c>
      <c r="E41" s="130">
        <v>4</v>
      </c>
      <c r="F41" s="52">
        <f t="shared" si="0"/>
        <v>0.20512820512820512</v>
      </c>
      <c r="G41" s="130">
        <f>E41*0.9</f>
        <v>3.6</v>
      </c>
      <c r="H41" s="52">
        <f t="shared" si="1"/>
        <v>0.18461538461538463</v>
      </c>
      <c r="I41" s="130">
        <f>G41*0.9</f>
        <v>3.24</v>
      </c>
      <c r="J41" s="52">
        <f t="shared" si="5"/>
        <v>0.16615384615384615</v>
      </c>
      <c r="K41" s="125" t="s">
        <v>136</v>
      </c>
      <c r="L41" s="125" t="s">
        <v>136</v>
      </c>
      <c r="M41" s="125" t="s">
        <v>136</v>
      </c>
      <c r="N41" s="125" t="s">
        <v>136</v>
      </c>
      <c r="O41" s="125" t="s">
        <v>136</v>
      </c>
      <c r="P41" s="125" t="s">
        <v>136</v>
      </c>
      <c r="Q41" s="125" t="s">
        <v>136</v>
      </c>
      <c r="R41" s="130" t="s">
        <v>136</v>
      </c>
      <c r="S41" s="53" t="s">
        <v>136</v>
      </c>
      <c r="T41" s="125" t="s">
        <v>136</v>
      </c>
      <c r="U41" s="53" t="s">
        <v>136</v>
      </c>
      <c r="V41" s="125" t="s">
        <v>136</v>
      </c>
      <c r="W41" s="125" t="s">
        <v>136</v>
      </c>
      <c r="X41" s="125" t="s">
        <v>136</v>
      </c>
      <c r="Y41" s="125" t="s">
        <v>136</v>
      </c>
      <c r="Z41" s="125" t="s">
        <v>136</v>
      </c>
      <c r="AA41" s="125" t="s">
        <v>136</v>
      </c>
      <c r="AB41" s="53" t="s">
        <v>136</v>
      </c>
      <c r="AC41" s="125" t="s">
        <v>136</v>
      </c>
      <c r="AD41" s="127" t="s">
        <v>136</v>
      </c>
      <c r="AE41" s="125" t="s">
        <v>136</v>
      </c>
      <c r="AF41" s="125" t="s">
        <v>136</v>
      </c>
      <c r="AG41" s="125" t="s">
        <v>136</v>
      </c>
    </row>
    <row r="42" spans="1:34" ht="78.75" x14ac:dyDescent="0.25">
      <c r="A42" s="125">
        <v>17</v>
      </c>
      <c r="B42" s="82" t="str">
        <f>'Приложение № 3'!B31</f>
        <v>Омск – Нижняя Омка – граница Новосибирской области, 
участок км 8+200 – км 66+000</v>
      </c>
      <c r="C42" s="127">
        <v>57.8</v>
      </c>
      <c r="D42" s="125">
        <v>460820</v>
      </c>
      <c r="E42" s="130">
        <v>15</v>
      </c>
      <c r="F42" s="52">
        <f t="shared" si="0"/>
        <v>0.25951557093425609</v>
      </c>
      <c r="G42" s="130">
        <f t="shared" ref="G42:G61" si="6">E42*0.9</f>
        <v>13.5</v>
      </c>
      <c r="H42" s="52">
        <f t="shared" si="1"/>
        <v>0.23356401384083045</v>
      </c>
      <c r="I42" s="130">
        <f t="shared" ref="I42:I61" si="7">G42*0.9</f>
        <v>12.15</v>
      </c>
      <c r="J42" s="52">
        <f t="shared" si="5"/>
        <v>0.21020761245674743</v>
      </c>
      <c r="K42" s="125" t="s">
        <v>136</v>
      </c>
      <c r="L42" s="125" t="s">
        <v>136</v>
      </c>
      <c r="M42" s="125" t="s">
        <v>136</v>
      </c>
      <c r="N42" s="125" t="s">
        <v>136</v>
      </c>
      <c r="O42" s="125" t="s">
        <v>136</v>
      </c>
      <c r="P42" s="125" t="s">
        <v>136</v>
      </c>
      <c r="Q42" s="125" t="s">
        <v>136</v>
      </c>
      <c r="R42" s="130" t="s">
        <v>136</v>
      </c>
      <c r="S42" s="53" t="s">
        <v>136</v>
      </c>
      <c r="T42" s="125" t="s">
        <v>136</v>
      </c>
      <c r="U42" s="53" t="s">
        <v>136</v>
      </c>
      <c r="V42" s="125" t="s">
        <v>136</v>
      </c>
      <c r="W42" s="125" t="s">
        <v>136</v>
      </c>
      <c r="X42" s="125" t="s">
        <v>136</v>
      </c>
      <c r="Y42" s="125" t="s">
        <v>136</v>
      </c>
      <c r="Z42" s="125" t="s">
        <v>136</v>
      </c>
      <c r="AA42" s="125" t="s">
        <v>136</v>
      </c>
      <c r="AB42" s="53" t="s">
        <v>136</v>
      </c>
      <c r="AC42" s="125" t="s">
        <v>136</v>
      </c>
      <c r="AD42" s="127" t="s">
        <v>136</v>
      </c>
      <c r="AE42" s="125" t="s">
        <v>136</v>
      </c>
      <c r="AF42" s="125" t="s">
        <v>136</v>
      </c>
      <c r="AG42" s="125" t="s">
        <v>136</v>
      </c>
    </row>
    <row r="43" spans="1:34" ht="47.25" x14ac:dyDescent="0.25">
      <c r="A43" s="125">
        <v>18</v>
      </c>
      <c r="B43" s="82" t="str">
        <f>'Приложение № 3'!B32</f>
        <v>Подъезд к с. Пушкино 
км 0+000 – км 2+931</v>
      </c>
      <c r="C43" s="127">
        <v>2.931</v>
      </c>
      <c r="D43" s="125">
        <f t="shared" si="3"/>
        <v>20517</v>
      </c>
      <c r="E43" s="130">
        <v>0</v>
      </c>
      <c r="F43" s="52">
        <f t="shared" si="0"/>
        <v>0</v>
      </c>
      <c r="G43" s="130">
        <v>0</v>
      </c>
      <c r="H43" s="52">
        <f t="shared" si="1"/>
        <v>0</v>
      </c>
      <c r="I43" s="130">
        <v>0</v>
      </c>
      <c r="J43" s="52">
        <f t="shared" si="5"/>
        <v>0</v>
      </c>
      <c r="K43" s="125" t="s">
        <v>136</v>
      </c>
      <c r="L43" s="125" t="s">
        <v>136</v>
      </c>
      <c r="M43" s="125" t="s">
        <v>136</v>
      </c>
      <c r="N43" s="125" t="s">
        <v>136</v>
      </c>
      <c r="O43" s="125" t="s">
        <v>136</v>
      </c>
      <c r="P43" s="125" t="s">
        <v>136</v>
      </c>
      <c r="Q43" s="125" t="s">
        <v>136</v>
      </c>
      <c r="R43" s="125" t="s">
        <v>136</v>
      </c>
      <c r="S43" s="53" t="s">
        <v>136</v>
      </c>
      <c r="T43" s="131" t="s">
        <v>136</v>
      </c>
      <c r="U43" s="127" t="s">
        <v>136</v>
      </c>
      <c r="V43" s="125" t="s">
        <v>136</v>
      </c>
      <c r="W43" s="125" t="s">
        <v>136</v>
      </c>
      <c r="X43" s="125" t="s">
        <v>136</v>
      </c>
      <c r="Y43" s="125" t="s">
        <v>136</v>
      </c>
      <c r="Z43" s="125" t="s">
        <v>136</v>
      </c>
      <c r="AA43" s="125" t="s">
        <v>136</v>
      </c>
      <c r="AB43" s="53" t="s">
        <v>136</v>
      </c>
      <c r="AC43" s="125" t="s">
        <v>136</v>
      </c>
      <c r="AD43" s="127" t="s">
        <v>136</v>
      </c>
      <c r="AE43" s="125" t="s">
        <v>136</v>
      </c>
      <c r="AF43" s="125" t="s">
        <v>136</v>
      </c>
      <c r="AG43" s="125" t="s">
        <v>648</v>
      </c>
    </row>
    <row r="44" spans="1:34" ht="31.5" x14ac:dyDescent="0.25">
      <c r="A44" s="125">
        <v>19</v>
      </c>
      <c r="B44" s="82" t="str">
        <f>'Приложение № 3'!B33</f>
        <v>Подъезд к пос. Ростовка 
км 0+000 – км 1+630</v>
      </c>
      <c r="C44" s="127">
        <v>1.63</v>
      </c>
      <c r="D44" s="125">
        <f t="shared" si="3"/>
        <v>11410</v>
      </c>
      <c r="E44" s="130">
        <v>0</v>
      </c>
      <c r="F44" s="52">
        <f t="shared" si="0"/>
        <v>0</v>
      </c>
      <c r="G44" s="130">
        <f t="shared" si="6"/>
        <v>0</v>
      </c>
      <c r="H44" s="52">
        <f t="shared" si="1"/>
        <v>0</v>
      </c>
      <c r="I44" s="130">
        <f t="shared" si="7"/>
        <v>0</v>
      </c>
      <c r="J44" s="52">
        <f t="shared" si="5"/>
        <v>0</v>
      </c>
      <c r="K44" s="125" t="s">
        <v>136</v>
      </c>
      <c r="L44" s="125" t="s">
        <v>136</v>
      </c>
      <c r="M44" s="125" t="s">
        <v>136</v>
      </c>
      <c r="N44" s="125" t="s">
        <v>136</v>
      </c>
      <c r="O44" s="125" t="s">
        <v>136</v>
      </c>
      <c r="P44" s="125" t="s">
        <v>136</v>
      </c>
      <c r="Q44" s="125" t="s">
        <v>136</v>
      </c>
      <c r="R44" s="125" t="s">
        <v>136</v>
      </c>
      <c r="S44" s="53" t="s">
        <v>136</v>
      </c>
      <c r="T44" s="125" t="s">
        <v>136</v>
      </c>
      <c r="U44" s="53" t="s">
        <v>136</v>
      </c>
      <c r="V44" s="125" t="s">
        <v>136</v>
      </c>
      <c r="W44" s="125" t="s">
        <v>136</v>
      </c>
      <c r="X44" s="125" t="s">
        <v>136</v>
      </c>
      <c r="Y44" s="125" t="s">
        <v>136</v>
      </c>
      <c r="Z44" s="125" t="s">
        <v>136</v>
      </c>
      <c r="AA44" s="125" t="s">
        <v>136</v>
      </c>
      <c r="AB44" s="53" t="s">
        <v>136</v>
      </c>
      <c r="AC44" s="125" t="s">
        <v>136</v>
      </c>
      <c r="AD44" s="127" t="s">
        <v>136</v>
      </c>
      <c r="AE44" s="125" t="s">
        <v>136</v>
      </c>
      <c r="AF44" s="125" t="s">
        <v>136</v>
      </c>
      <c r="AG44" s="125" t="s">
        <v>136</v>
      </c>
    </row>
    <row r="45" spans="1:34" ht="47.25" x14ac:dyDescent="0.25">
      <c r="A45" s="125">
        <v>20</v>
      </c>
      <c r="B45" s="82" t="str">
        <f>'Приложение № 3'!B34</f>
        <v>Подъезд к раб. пос. Крутая Горка 
км 0+000 – км 16+086</v>
      </c>
      <c r="C45" s="127">
        <v>16.085999999999999</v>
      </c>
      <c r="D45" s="125">
        <f t="shared" si="3"/>
        <v>112601.99999999999</v>
      </c>
      <c r="E45" s="130">
        <v>2</v>
      </c>
      <c r="F45" s="52">
        <f t="shared" si="0"/>
        <v>0.12433171702101208</v>
      </c>
      <c r="G45" s="130">
        <f t="shared" si="6"/>
        <v>1.8</v>
      </c>
      <c r="H45" s="52">
        <f t="shared" si="1"/>
        <v>0.11189854531891087</v>
      </c>
      <c r="I45" s="130">
        <f t="shared" si="7"/>
        <v>1.62</v>
      </c>
      <c r="J45" s="52">
        <f t="shared" si="5"/>
        <v>0.10070869078701979</v>
      </c>
      <c r="K45" s="125" t="s">
        <v>136</v>
      </c>
      <c r="L45" s="125" t="s">
        <v>136</v>
      </c>
      <c r="M45" s="125" t="s">
        <v>136</v>
      </c>
      <c r="N45" s="125" t="s">
        <v>136</v>
      </c>
      <c r="O45" s="125" t="s">
        <v>136</v>
      </c>
      <c r="P45" s="125" t="s">
        <v>136</v>
      </c>
      <c r="Q45" s="125" t="s">
        <v>136</v>
      </c>
      <c r="R45" s="125" t="s">
        <v>136</v>
      </c>
      <c r="S45" s="53" t="s">
        <v>136</v>
      </c>
      <c r="T45" s="125" t="s">
        <v>136</v>
      </c>
      <c r="U45" s="53" t="s">
        <v>136</v>
      </c>
      <c r="V45" s="125" t="s">
        <v>136</v>
      </c>
      <c r="W45" s="125" t="s">
        <v>136</v>
      </c>
      <c r="X45" s="125" t="s">
        <v>136</v>
      </c>
      <c r="Y45" s="125" t="s">
        <v>136</v>
      </c>
      <c r="Z45" s="125" t="s">
        <v>136</v>
      </c>
      <c r="AA45" s="125" t="s">
        <v>136</v>
      </c>
      <c r="AB45" s="53" t="s">
        <v>136</v>
      </c>
      <c r="AC45" s="125" t="s">
        <v>136</v>
      </c>
      <c r="AD45" s="127" t="s">
        <v>136</v>
      </c>
      <c r="AE45" s="125" t="s">
        <v>136</v>
      </c>
      <c r="AF45" s="125" t="s">
        <v>136</v>
      </c>
      <c r="AG45" s="125" t="s">
        <v>136</v>
      </c>
    </row>
    <row r="46" spans="1:34" ht="47.25" x14ac:dyDescent="0.25">
      <c r="A46" s="125">
        <v>21</v>
      </c>
      <c r="B46" s="82" t="str">
        <f>'Приложение № 3'!B35</f>
        <v>Подъезд к деревне Большекулачье 
км 0+000 – км 1+000</v>
      </c>
      <c r="C46" s="127">
        <v>1</v>
      </c>
      <c r="D46" s="125">
        <f t="shared" si="3"/>
        <v>7000</v>
      </c>
      <c r="E46" s="130">
        <v>0</v>
      </c>
      <c r="F46" s="52">
        <f t="shared" si="0"/>
        <v>0</v>
      </c>
      <c r="G46" s="130">
        <f t="shared" si="6"/>
        <v>0</v>
      </c>
      <c r="H46" s="52">
        <f t="shared" si="1"/>
        <v>0</v>
      </c>
      <c r="I46" s="130">
        <f t="shared" si="7"/>
        <v>0</v>
      </c>
      <c r="J46" s="52">
        <f t="shared" si="5"/>
        <v>0</v>
      </c>
      <c r="K46" s="125" t="s">
        <v>136</v>
      </c>
      <c r="L46" s="125" t="s">
        <v>136</v>
      </c>
      <c r="M46" s="125" t="s">
        <v>136</v>
      </c>
      <c r="N46" s="125" t="s">
        <v>136</v>
      </c>
      <c r="O46" s="125" t="s">
        <v>136</v>
      </c>
      <c r="P46" s="125" t="s">
        <v>136</v>
      </c>
      <c r="Q46" s="125" t="s">
        <v>136</v>
      </c>
      <c r="R46" s="125" t="s">
        <v>136</v>
      </c>
      <c r="S46" s="53" t="s">
        <v>136</v>
      </c>
      <c r="T46" s="125" t="s">
        <v>136</v>
      </c>
      <c r="U46" s="53" t="s">
        <v>136</v>
      </c>
      <c r="V46" s="125" t="s">
        <v>136</v>
      </c>
      <c r="W46" s="125" t="s">
        <v>136</v>
      </c>
      <c r="X46" s="125" t="s">
        <v>136</v>
      </c>
      <c r="Y46" s="125" t="s">
        <v>136</v>
      </c>
      <c r="Z46" s="125" t="s">
        <v>136</v>
      </c>
      <c r="AA46" s="125" t="s">
        <v>136</v>
      </c>
      <c r="AB46" s="53" t="s">
        <v>136</v>
      </c>
      <c r="AC46" s="125" t="s">
        <v>136</v>
      </c>
      <c r="AD46" s="127" t="s">
        <v>136</v>
      </c>
      <c r="AE46" s="125" t="s">
        <v>136</v>
      </c>
      <c r="AF46" s="125" t="s">
        <v>136</v>
      </c>
      <c r="AG46" s="125" t="s">
        <v>136</v>
      </c>
    </row>
    <row r="47" spans="1:34" ht="47.25" x14ac:dyDescent="0.25">
      <c r="A47" s="125">
        <v>22</v>
      </c>
      <c r="B47" s="82" t="str">
        <f>'Приложение № 3'!B36</f>
        <v>Подъезд к с. Ульяновка 
км 0+000 – км 4+612</v>
      </c>
      <c r="C47" s="127">
        <v>4.6120000000000001</v>
      </c>
      <c r="D47" s="125">
        <f>C47*7000</f>
        <v>32284</v>
      </c>
      <c r="E47" s="130">
        <v>0</v>
      </c>
      <c r="F47" s="52">
        <f t="shared" si="0"/>
        <v>0</v>
      </c>
      <c r="G47" s="130">
        <v>0</v>
      </c>
      <c r="H47" s="52">
        <f t="shared" si="1"/>
        <v>0</v>
      </c>
      <c r="I47" s="130">
        <v>0</v>
      </c>
      <c r="J47" s="52">
        <f t="shared" si="5"/>
        <v>0</v>
      </c>
      <c r="K47" s="125" t="s">
        <v>136</v>
      </c>
      <c r="L47" s="125" t="s">
        <v>136</v>
      </c>
      <c r="M47" s="125" t="s">
        <v>136</v>
      </c>
      <c r="N47" s="125" t="s">
        <v>136</v>
      </c>
      <c r="O47" s="125" t="s">
        <v>136</v>
      </c>
      <c r="P47" s="125" t="s">
        <v>136</v>
      </c>
      <c r="Q47" s="125" t="s">
        <v>136</v>
      </c>
      <c r="R47" s="125" t="s">
        <v>136</v>
      </c>
      <c r="S47" s="53" t="s">
        <v>136</v>
      </c>
      <c r="T47" s="131" t="s">
        <v>136</v>
      </c>
      <c r="U47" s="127" t="s">
        <v>136</v>
      </c>
      <c r="V47" s="125" t="s">
        <v>136</v>
      </c>
      <c r="W47" s="125" t="s">
        <v>136</v>
      </c>
      <c r="X47" s="125" t="s">
        <v>136</v>
      </c>
      <c r="Y47" s="125" t="s">
        <v>136</v>
      </c>
      <c r="Z47" s="125" t="s">
        <v>136</v>
      </c>
      <c r="AA47" s="125" t="s">
        <v>136</v>
      </c>
      <c r="AB47" s="53" t="s">
        <v>136</v>
      </c>
      <c r="AC47" s="125" t="s">
        <v>136</v>
      </c>
      <c r="AD47" s="127" t="s">
        <v>136</v>
      </c>
      <c r="AE47" s="125" t="s">
        <v>136</v>
      </c>
      <c r="AF47" s="125" t="s">
        <v>136</v>
      </c>
      <c r="AG47" s="125" t="s">
        <v>648</v>
      </c>
    </row>
    <row r="48" spans="1:34" ht="47.25" x14ac:dyDescent="0.25">
      <c r="A48" s="125">
        <v>23</v>
      </c>
      <c r="B48" s="82" t="str">
        <f>'Приложение № 3'!B37</f>
        <v>Подъезд к деревне Подгородка 
км 0+000 – км 8+200</v>
      </c>
      <c r="C48" s="127">
        <v>8.1999999999999993</v>
      </c>
      <c r="D48" s="125">
        <f t="shared" si="3"/>
        <v>57399.999999999993</v>
      </c>
      <c r="E48" s="130">
        <v>0</v>
      </c>
      <c r="F48" s="52">
        <f t="shared" si="0"/>
        <v>0</v>
      </c>
      <c r="G48" s="130">
        <v>8.1999999999999993</v>
      </c>
      <c r="H48" s="52">
        <f t="shared" si="1"/>
        <v>1</v>
      </c>
      <c r="I48" s="130">
        <v>8.1999999999999993</v>
      </c>
      <c r="J48" s="52">
        <f t="shared" si="5"/>
        <v>1</v>
      </c>
      <c r="K48" s="125" t="s">
        <v>136</v>
      </c>
      <c r="L48" s="125" t="s">
        <v>136</v>
      </c>
      <c r="M48" s="125" t="s">
        <v>136</v>
      </c>
      <c r="N48" s="125" t="s">
        <v>136</v>
      </c>
      <c r="O48" s="125" t="s">
        <v>172</v>
      </c>
      <c r="P48" s="125" t="s">
        <v>13</v>
      </c>
      <c r="Q48" s="125" t="s">
        <v>98</v>
      </c>
      <c r="R48" s="130">
        <v>8.1999999999999993</v>
      </c>
      <c r="S48" s="53">
        <v>57400</v>
      </c>
      <c r="T48" s="131">
        <f>S48*1200/1000000</f>
        <v>68.88</v>
      </c>
      <c r="U48" s="127">
        <f>T48/S48*1000000</f>
        <v>1200</v>
      </c>
      <c r="V48" s="46">
        <v>42870</v>
      </c>
      <c r="W48" s="46">
        <v>43008</v>
      </c>
      <c r="X48" s="127" t="s">
        <v>136</v>
      </c>
      <c r="Y48" s="125" t="s">
        <v>136</v>
      </c>
      <c r="Z48" s="125" t="s">
        <v>136</v>
      </c>
      <c r="AA48" s="125" t="s">
        <v>136</v>
      </c>
      <c r="AB48" s="53" t="s">
        <v>136</v>
      </c>
      <c r="AC48" s="125" t="s">
        <v>136</v>
      </c>
      <c r="AD48" s="127" t="s">
        <v>136</v>
      </c>
      <c r="AE48" s="125" t="s">
        <v>136</v>
      </c>
      <c r="AF48" s="125" t="s">
        <v>136</v>
      </c>
      <c r="AG48" s="125" t="s">
        <v>648</v>
      </c>
    </row>
    <row r="49" spans="1:34" ht="47.25" x14ac:dyDescent="0.25">
      <c r="A49" s="125">
        <v>24</v>
      </c>
      <c r="B49" s="82" t="str">
        <f>'Приложение № 3'!B38</f>
        <v>Подъезд к деревне Половинка 
км 0+000 – км 16+000</v>
      </c>
      <c r="C49" s="127">
        <v>16</v>
      </c>
      <c r="D49" s="125">
        <f t="shared" si="3"/>
        <v>112000</v>
      </c>
      <c r="E49" s="130">
        <v>3.5</v>
      </c>
      <c r="F49" s="52">
        <f t="shared" si="0"/>
        <v>0.21875</v>
      </c>
      <c r="G49" s="130">
        <f>C49*H49/100</f>
        <v>2.4E-2</v>
      </c>
      <c r="H49" s="52">
        <v>0.15</v>
      </c>
      <c r="I49" s="130">
        <f>C49*J49/100</f>
        <v>8.0000000000000002E-3</v>
      </c>
      <c r="J49" s="52">
        <v>0.05</v>
      </c>
      <c r="K49" s="125" t="s">
        <v>136</v>
      </c>
      <c r="L49" s="125" t="s">
        <v>136</v>
      </c>
      <c r="M49" s="125" t="s">
        <v>136</v>
      </c>
      <c r="N49" s="125" t="s">
        <v>136</v>
      </c>
      <c r="O49" s="125" t="s">
        <v>136</v>
      </c>
      <c r="P49" s="125" t="s">
        <v>136</v>
      </c>
      <c r="Q49" s="125" t="s">
        <v>136</v>
      </c>
      <c r="R49" s="125" t="s">
        <v>136</v>
      </c>
      <c r="S49" s="53" t="s">
        <v>136</v>
      </c>
      <c r="T49" s="125" t="s">
        <v>136</v>
      </c>
      <c r="U49" s="53" t="s">
        <v>136</v>
      </c>
      <c r="V49" s="125" t="s">
        <v>136</v>
      </c>
      <c r="W49" s="125" t="s">
        <v>136</v>
      </c>
      <c r="X49" s="125" t="s">
        <v>136</v>
      </c>
      <c r="Y49" s="125" t="s">
        <v>136</v>
      </c>
      <c r="Z49" s="125" t="s">
        <v>136</v>
      </c>
      <c r="AA49" s="125" t="s">
        <v>136</v>
      </c>
      <c r="AB49" s="53" t="s">
        <v>136</v>
      </c>
      <c r="AC49" s="125" t="s">
        <v>136</v>
      </c>
      <c r="AD49" s="127" t="s">
        <v>136</v>
      </c>
      <c r="AE49" s="125" t="s">
        <v>136</v>
      </c>
      <c r="AF49" s="125" t="s">
        <v>136</v>
      </c>
      <c r="AG49" s="125" t="s">
        <v>136</v>
      </c>
    </row>
    <row r="50" spans="1:34" ht="31.5" x14ac:dyDescent="0.25">
      <c r="A50" s="125">
        <v>25</v>
      </c>
      <c r="B50" s="82" t="str">
        <f>'Приложение № 3'!B39</f>
        <v>Подъезд к деревне Калачево 
км 0+000 – км 3+346</v>
      </c>
      <c r="C50" s="127">
        <v>3.3460000000000001</v>
      </c>
      <c r="D50" s="125">
        <f t="shared" si="3"/>
        <v>23422</v>
      </c>
      <c r="E50" s="130">
        <v>0</v>
      </c>
      <c r="F50" s="52">
        <v>0</v>
      </c>
      <c r="G50" s="130">
        <v>0</v>
      </c>
      <c r="H50" s="52">
        <v>0</v>
      </c>
      <c r="I50" s="130">
        <v>0</v>
      </c>
      <c r="J50" s="52">
        <v>0</v>
      </c>
      <c r="K50" s="125" t="s">
        <v>136</v>
      </c>
      <c r="L50" s="125" t="s">
        <v>136</v>
      </c>
      <c r="M50" s="125" t="s">
        <v>136</v>
      </c>
      <c r="N50" s="125" t="s">
        <v>136</v>
      </c>
      <c r="O50" s="125" t="s">
        <v>136</v>
      </c>
      <c r="P50" s="125" t="s">
        <v>136</v>
      </c>
      <c r="Q50" s="125" t="s">
        <v>136</v>
      </c>
      <c r="R50" s="125" t="s">
        <v>136</v>
      </c>
      <c r="S50" s="53" t="s">
        <v>136</v>
      </c>
      <c r="T50" s="125" t="s">
        <v>136</v>
      </c>
      <c r="U50" s="53" t="s">
        <v>136</v>
      </c>
      <c r="V50" s="125" t="s">
        <v>136</v>
      </c>
      <c r="W50" s="125" t="s">
        <v>136</v>
      </c>
      <c r="X50" s="125" t="s">
        <v>136</v>
      </c>
      <c r="Y50" s="125" t="s">
        <v>136</v>
      </c>
      <c r="Z50" s="125" t="s">
        <v>136</v>
      </c>
      <c r="AA50" s="125" t="s">
        <v>136</v>
      </c>
      <c r="AB50" s="53" t="s">
        <v>136</v>
      </c>
      <c r="AC50" s="125" t="s">
        <v>136</v>
      </c>
      <c r="AD50" s="127" t="s">
        <v>136</v>
      </c>
      <c r="AE50" s="125" t="s">
        <v>136</v>
      </c>
      <c r="AF50" s="125" t="s">
        <v>136</v>
      </c>
      <c r="AG50" s="125" t="s">
        <v>136</v>
      </c>
    </row>
    <row r="51" spans="1:34" ht="31.5" x14ac:dyDescent="0.25">
      <c r="A51" s="125">
        <v>26</v>
      </c>
      <c r="B51" s="82" t="str">
        <f>'Приложение № 3'!B40</f>
        <v>Подъезд к деревне Ракитинка 
км 0+000 – км 0+800</v>
      </c>
      <c r="C51" s="127">
        <v>0.8</v>
      </c>
      <c r="D51" s="125">
        <f t="shared" si="3"/>
        <v>5600</v>
      </c>
      <c r="E51" s="130">
        <v>0</v>
      </c>
      <c r="F51" s="52">
        <f t="shared" ref="F51:F56" si="8">E51/C51</f>
        <v>0</v>
      </c>
      <c r="G51" s="130">
        <f t="shared" si="6"/>
        <v>0</v>
      </c>
      <c r="H51" s="52">
        <f>G51/C51*100</f>
        <v>0</v>
      </c>
      <c r="I51" s="130">
        <f t="shared" si="7"/>
        <v>0</v>
      </c>
      <c r="J51" s="52">
        <f t="shared" ref="J51:J56" si="9">I51/C51</f>
        <v>0</v>
      </c>
      <c r="K51" s="125" t="s">
        <v>136</v>
      </c>
      <c r="L51" s="125" t="s">
        <v>136</v>
      </c>
      <c r="M51" s="125" t="s">
        <v>136</v>
      </c>
      <c r="N51" s="125" t="s">
        <v>136</v>
      </c>
      <c r="O51" s="125" t="s">
        <v>136</v>
      </c>
      <c r="P51" s="125" t="s">
        <v>136</v>
      </c>
      <c r="Q51" s="125" t="s">
        <v>136</v>
      </c>
      <c r="R51" s="125" t="s">
        <v>136</v>
      </c>
      <c r="S51" s="53" t="s">
        <v>136</v>
      </c>
      <c r="T51" s="125" t="s">
        <v>136</v>
      </c>
      <c r="U51" s="53" t="s">
        <v>136</v>
      </c>
      <c r="V51" s="125" t="s">
        <v>136</v>
      </c>
      <c r="W51" s="125" t="s">
        <v>136</v>
      </c>
      <c r="X51" s="125" t="s">
        <v>136</v>
      </c>
      <c r="Y51" s="125" t="s">
        <v>136</v>
      </c>
      <c r="Z51" s="125" t="s">
        <v>136</v>
      </c>
      <c r="AA51" s="125" t="s">
        <v>136</v>
      </c>
      <c r="AB51" s="53" t="s">
        <v>136</v>
      </c>
      <c r="AC51" s="125" t="s">
        <v>136</v>
      </c>
      <c r="AD51" s="127" t="s">
        <v>136</v>
      </c>
      <c r="AE51" s="125" t="s">
        <v>136</v>
      </c>
      <c r="AF51" s="125" t="s">
        <v>136</v>
      </c>
      <c r="AG51" s="125" t="s">
        <v>136</v>
      </c>
    </row>
    <row r="52" spans="1:34" ht="47.25" x14ac:dyDescent="0.25">
      <c r="A52" s="125">
        <v>27</v>
      </c>
      <c r="B52" s="82" t="str">
        <f>'Приложение № 3'!B41</f>
        <v>Магистральный – Ребровка 
км 0+000 – км 3+590</v>
      </c>
      <c r="C52" s="127">
        <v>3.59</v>
      </c>
      <c r="D52" s="125">
        <f t="shared" si="3"/>
        <v>25130</v>
      </c>
      <c r="E52" s="130">
        <v>0.6</v>
      </c>
      <c r="F52" s="52">
        <f t="shared" si="8"/>
        <v>0.16713091922005571</v>
      </c>
      <c r="G52" s="130">
        <v>0.6</v>
      </c>
      <c r="H52" s="52">
        <f>G52/C52</f>
        <v>0.16713091922005571</v>
      </c>
      <c r="I52" s="130">
        <v>0.6</v>
      </c>
      <c r="J52" s="52">
        <f t="shared" si="9"/>
        <v>0.16713091922005571</v>
      </c>
      <c r="K52" s="125" t="s">
        <v>136</v>
      </c>
      <c r="L52" s="125" t="s">
        <v>136</v>
      </c>
      <c r="M52" s="125" t="s">
        <v>136</v>
      </c>
      <c r="N52" s="125" t="s">
        <v>136</v>
      </c>
      <c r="O52" s="125" t="s">
        <v>136</v>
      </c>
      <c r="P52" s="125" t="s">
        <v>136</v>
      </c>
      <c r="Q52" s="125" t="s">
        <v>136</v>
      </c>
      <c r="R52" s="125" t="s">
        <v>136</v>
      </c>
      <c r="S52" s="53" t="s">
        <v>136</v>
      </c>
      <c r="T52" s="131" t="s">
        <v>136</v>
      </c>
      <c r="U52" s="127" t="s">
        <v>136</v>
      </c>
      <c r="V52" s="130" t="s">
        <v>136</v>
      </c>
      <c r="W52" s="130" t="s">
        <v>136</v>
      </c>
      <c r="X52" s="125" t="s">
        <v>136</v>
      </c>
      <c r="Y52" s="125" t="s">
        <v>136</v>
      </c>
      <c r="Z52" s="125" t="s">
        <v>136</v>
      </c>
      <c r="AA52" s="125" t="s">
        <v>136</v>
      </c>
      <c r="AB52" s="53" t="s">
        <v>136</v>
      </c>
      <c r="AC52" s="125" t="s">
        <v>136</v>
      </c>
      <c r="AD52" s="127" t="s">
        <v>136</v>
      </c>
      <c r="AE52" s="125" t="s">
        <v>136</v>
      </c>
      <c r="AF52" s="125" t="s">
        <v>136</v>
      </c>
      <c r="AG52" s="125" t="s">
        <v>648</v>
      </c>
    </row>
    <row r="53" spans="1:34" ht="31.5" x14ac:dyDescent="0.25">
      <c r="A53" s="125">
        <v>28</v>
      </c>
      <c r="B53" s="82" t="str">
        <f>'Приложение № 3'!B42</f>
        <v>Лузино – Пятилетка 
км 0+000 – км 5+407</v>
      </c>
      <c r="C53" s="127">
        <v>5.407</v>
      </c>
      <c r="D53" s="125">
        <f t="shared" si="3"/>
        <v>37849</v>
      </c>
      <c r="E53" s="130">
        <v>0</v>
      </c>
      <c r="F53" s="52">
        <f t="shared" si="8"/>
        <v>0</v>
      </c>
      <c r="G53" s="130">
        <f t="shared" si="6"/>
        <v>0</v>
      </c>
      <c r="H53" s="52">
        <f>G53/C53</f>
        <v>0</v>
      </c>
      <c r="I53" s="130">
        <f t="shared" si="7"/>
        <v>0</v>
      </c>
      <c r="J53" s="52">
        <f t="shared" si="9"/>
        <v>0</v>
      </c>
      <c r="K53" s="125" t="s">
        <v>136</v>
      </c>
      <c r="L53" s="125" t="s">
        <v>136</v>
      </c>
      <c r="M53" s="125" t="s">
        <v>136</v>
      </c>
      <c r="N53" s="125" t="s">
        <v>136</v>
      </c>
      <c r="O53" s="125" t="s">
        <v>136</v>
      </c>
      <c r="P53" s="125" t="s">
        <v>136</v>
      </c>
      <c r="Q53" s="125" t="s">
        <v>136</v>
      </c>
      <c r="R53" s="125" t="s">
        <v>136</v>
      </c>
      <c r="S53" s="53" t="s">
        <v>136</v>
      </c>
      <c r="T53" s="125" t="s">
        <v>136</v>
      </c>
      <c r="U53" s="53" t="s">
        <v>136</v>
      </c>
      <c r="V53" s="125" t="s">
        <v>136</v>
      </c>
      <c r="W53" s="125" t="s">
        <v>136</v>
      </c>
      <c r="X53" s="125" t="s">
        <v>136</v>
      </c>
      <c r="Y53" s="125" t="s">
        <v>136</v>
      </c>
      <c r="Z53" s="125" t="s">
        <v>136</v>
      </c>
      <c r="AA53" s="125" t="s">
        <v>136</v>
      </c>
      <c r="AB53" s="53" t="s">
        <v>136</v>
      </c>
      <c r="AC53" s="125" t="s">
        <v>136</v>
      </c>
      <c r="AD53" s="127" t="s">
        <v>136</v>
      </c>
      <c r="AE53" s="125" t="s">
        <v>136</v>
      </c>
      <c r="AF53" s="125" t="s">
        <v>136</v>
      </c>
      <c r="AG53" s="125" t="s">
        <v>136</v>
      </c>
    </row>
    <row r="54" spans="1:34" ht="47.25" x14ac:dyDescent="0.25">
      <c r="A54" s="125">
        <v>29</v>
      </c>
      <c r="B54" s="82" t="str">
        <f>'Приложение № 3'!B43</f>
        <v>Ачаирский – Комсомол 
км 0+000 – км 4+340</v>
      </c>
      <c r="C54" s="127">
        <v>4.34</v>
      </c>
      <c r="D54" s="125">
        <f t="shared" si="3"/>
        <v>30380</v>
      </c>
      <c r="E54" s="130">
        <v>0</v>
      </c>
      <c r="F54" s="52">
        <f t="shared" si="8"/>
        <v>0</v>
      </c>
      <c r="G54" s="130">
        <v>0</v>
      </c>
      <c r="H54" s="52">
        <f>G54/C54</f>
        <v>0</v>
      </c>
      <c r="I54" s="130">
        <v>0</v>
      </c>
      <c r="J54" s="52">
        <f t="shared" si="9"/>
        <v>0</v>
      </c>
      <c r="K54" s="125" t="s">
        <v>136</v>
      </c>
      <c r="L54" s="125" t="s">
        <v>136</v>
      </c>
      <c r="M54" s="125" t="s">
        <v>136</v>
      </c>
      <c r="N54" s="125" t="s">
        <v>136</v>
      </c>
      <c r="O54" s="125" t="s">
        <v>136</v>
      </c>
      <c r="P54" s="125" t="s">
        <v>136</v>
      </c>
      <c r="Q54" s="125" t="s">
        <v>136</v>
      </c>
      <c r="R54" s="125" t="s">
        <v>136</v>
      </c>
      <c r="S54" s="53" t="s">
        <v>136</v>
      </c>
      <c r="T54" s="131" t="s">
        <v>136</v>
      </c>
      <c r="U54" s="127" t="s">
        <v>136</v>
      </c>
      <c r="V54" s="125" t="s">
        <v>136</v>
      </c>
      <c r="W54" s="125" t="s">
        <v>136</v>
      </c>
      <c r="X54" s="125" t="s">
        <v>136</v>
      </c>
      <c r="Y54" s="125" t="s">
        <v>136</v>
      </c>
      <c r="Z54" s="125" t="s">
        <v>136</v>
      </c>
      <c r="AA54" s="125" t="s">
        <v>136</v>
      </c>
      <c r="AB54" s="53" t="s">
        <v>136</v>
      </c>
      <c r="AC54" s="125" t="s">
        <v>136</v>
      </c>
      <c r="AD54" s="127" t="s">
        <v>136</v>
      </c>
      <c r="AE54" s="125" t="s">
        <v>136</v>
      </c>
      <c r="AF54" s="125" t="s">
        <v>136</v>
      </c>
      <c r="AG54" s="125" t="s">
        <v>648</v>
      </c>
    </row>
    <row r="55" spans="1:34" ht="31.5" x14ac:dyDescent="0.25">
      <c r="A55" s="125">
        <v>30</v>
      </c>
      <c r="B55" s="82" t="str">
        <f>'Приложение № 3'!B44</f>
        <v>Поповка – Мирная Долина 
км 0+000 – км 4+515</v>
      </c>
      <c r="C55" s="127">
        <v>4.5149999999999997</v>
      </c>
      <c r="D55" s="125">
        <f t="shared" si="3"/>
        <v>31604.999999999996</v>
      </c>
      <c r="E55" s="130">
        <v>0.5</v>
      </c>
      <c r="F55" s="52">
        <f t="shared" si="8"/>
        <v>0.11074197120708749</v>
      </c>
      <c r="G55" s="130">
        <f t="shared" si="6"/>
        <v>0.45</v>
      </c>
      <c r="H55" s="52">
        <f>G55/C55</f>
        <v>9.9667774086378752E-2</v>
      </c>
      <c r="I55" s="130">
        <f t="shared" si="7"/>
        <v>0.40500000000000003</v>
      </c>
      <c r="J55" s="52">
        <f t="shared" si="9"/>
        <v>8.9700996677740882E-2</v>
      </c>
      <c r="K55" s="125" t="s">
        <v>136</v>
      </c>
      <c r="L55" s="125" t="s">
        <v>136</v>
      </c>
      <c r="M55" s="125" t="s">
        <v>136</v>
      </c>
      <c r="N55" s="125" t="s">
        <v>136</v>
      </c>
      <c r="O55" s="125" t="s">
        <v>136</v>
      </c>
      <c r="P55" s="125" t="s">
        <v>136</v>
      </c>
      <c r="Q55" s="125" t="s">
        <v>136</v>
      </c>
      <c r="R55" s="125" t="s">
        <v>136</v>
      </c>
      <c r="S55" s="53" t="s">
        <v>136</v>
      </c>
      <c r="T55" s="125" t="s">
        <v>136</v>
      </c>
      <c r="U55" s="53" t="s">
        <v>136</v>
      </c>
      <c r="V55" s="125" t="s">
        <v>136</v>
      </c>
      <c r="W55" s="125" t="s">
        <v>136</v>
      </c>
      <c r="X55" s="125" t="s">
        <v>136</v>
      </c>
      <c r="Y55" s="125" t="s">
        <v>136</v>
      </c>
      <c r="Z55" s="125" t="s">
        <v>136</v>
      </c>
      <c r="AA55" s="125" t="s">
        <v>136</v>
      </c>
      <c r="AB55" s="53" t="s">
        <v>136</v>
      </c>
      <c r="AC55" s="125" t="s">
        <v>136</v>
      </c>
      <c r="AD55" s="127" t="s">
        <v>136</v>
      </c>
      <c r="AE55" s="125" t="s">
        <v>136</v>
      </c>
      <c r="AF55" s="125" t="s">
        <v>136</v>
      </c>
      <c r="AG55" s="125" t="s">
        <v>136</v>
      </c>
    </row>
    <row r="56" spans="1:34" ht="78.75" x14ac:dyDescent="0.25">
      <c r="A56" s="125">
        <v>31</v>
      </c>
      <c r="B56" s="82" t="str">
        <f>'Приложение № 3'!B45</f>
        <v>Любинский – Красный Яр ("Тюмень – Ялуторовск – Ишим – Омск" – "Любинский – Марьяновка") 
км 0+000 – км 14+650</v>
      </c>
      <c r="C56" s="127">
        <v>14.65</v>
      </c>
      <c r="D56" s="125">
        <f t="shared" si="3"/>
        <v>102550</v>
      </c>
      <c r="E56" s="130">
        <v>3.6625000000000001</v>
      </c>
      <c r="F56" s="52">
        <f t="shared" si="8"/>
        <v>0.25</v>
      </c>
      <c r="G56" s="130">
        <f t="shared" si="6"/>
        <v>3.2962500000000001</v>
      </c>
      <c r="H56" s="52">
        <f>G56/C56</f>
        <v>0.22500000000000001</v>
      </c>
      <c r="I56" s="130">
        <f t="shared" si="7"/>
        <v>2.9666250000000001</v>
      </c>
      <c r="J56" s="52">
        <f t="shared" si="9"/>
        <v>0.20250000000000001</v>
      </c>
      <c r="K56" s="125" t="s">
        <v>136</v>
      </c>
      <c r="L56" s="125" t="s">
        <v>136</v>
      </c>
      <c r="M56" s="125" t="s">
        <v>136</v>
      </c>
      <c r="N56" s="125" t="s">
        <v>136</v>
      </c>
      <c r="O56" s="125" t="s">
        <v>136</v>
      </c>
      <c r="P56" s="125" t="s">
        <v>136</v>
      </c>
      <c r="Q56" s="125" t="s">
        <v>136</v>
      </c>
      <c r="R56" s="125" t="s">
        <v>136</v>
      </c>
      <c r="S56" s="53" t="s">
        <v>136</v>
      </c>
      <c r="T56" s="125" t="s">
        <v>136</v>
      </c>
      <c r="U56" s="53" t="s">
        <v>136</v>
      </c>
      <c r="V56" s="125" t="s">
        <v>136</v>
      </c>
      <c r="W56" s="125" t="s">
        <v>136</v>
      </c>
      <c r="X56" s="125" t="s">
        <v>136</v>
      </c>
      <c r="Y56" s="125" t="s">
        <v>136</v>
      </c>
      <c r="Z56" s="125" t="s">
        <v>136</v>
      </c>
      <c r="AA56" s="125" t="s">
        <v>136</v>
      </c>
      <c r="AB56" s="53" t="s">
        <v>136</v>
      </c>
      <c r="AC56" s="125" t="s">
        <v>136</v>
      </c>
      <c r="AD56" s="127" t="s">
        <v>136</v>
      </c>
      <c r="AE56" s="125" t="s">
        <v>136</v>
      </c>
      <c r="AF56" s="125" t="s">
        <v>136</v>
      </c>
      <c r="AG56" s="125" t="s">
        <v>136</v>
      </c>
    </row>
    <row r="57" spans="1:34" ht="63" x14ac:dyDescent="0.25">
      <c r="A57" s="125">
        <v>32</v>
      </c>
      <c r="B57" s="82" t="str">
        <f>'Приложение № 3'!B46</f>
        <v>Подъезд к Большекулачинскому дому-интернату 
км 0+000 – км 5+700</v>
      </c>
      <c r="C57" s="127">
        <v>5.7</v>
      </c>
      <c r="D57" s="125">
        <f t="shared" si="3"/>
        <v>39900</v>
      </c>
      <c r="E57" s="130">
        <v>0</v>
      </c>
      <c r="F57" s="52">
        <v>0</v>
      </c>
      <c r="G57" s="130">
        <v>0</v>
      </c>
      <c r="H57" s="52">
        <v>0</v>
      </c>
      <c r="I57" s="130">
        <v>0</v>
      </c>
      <c r="J57" s="52">
        <v>0</v>
      </c>
      <c r="K57" s="125" t="s">
        <v>136</v>
      </c>
      <c r="L57" s="125" t="s">
        <v>136</v>
      </c>
      <c r="M57" s="125" t="s">
        <v>136</v>
      </c>
      <c r="N57" s="125" t="s">
        <v>136</v>
      </c>
      <c r="O57" s="125" t="s">
        <v>136</v>
      </c>
      <c r="P57" s="125" t="s">
        <v>136</v>
      </c>
      <c r="Q57" s="125" t="s">
        <v>136</v>
      </c>
      <c r="R57" s="125" t="s">
        <v>136</v>
      </c>
      <c r="S57" s="53" t="s">
        <v>136</v>
      </c>
      <c r="T57" s="125" t="s">
        <v>136</v>
      </c>
      <c r="U57" s="53" t="s">
        <v>136</v>
      </c>
      <c r="V57" s="125" t="s">
        <v>136</v>
      </c>
      <c r="W57" s="125" t="s">
        <v>136</v>
      </c>
      <c r="X57" s="125" t="s">
        <v>136</v>
      </c>
      <c r="Y57" s="125" t="s">
        <v>136</v>
      </c>
      <c r="Z57" s="125" t="s">
        <v>136</v>
      </c>
      <c r="AA57" s="125" t="s">
        <v>136</v>
      </c>
      <c r="AB57" s="53" t="s">
        <v>136</v>
      </c>
      <c r="AC57" s="125" t="s">
        <v>136</v>
      </c>
      <c r="AD57" s="127" t="s">
        <v>136</v>
      </c>
      <c r="AE57" s="125" t="s">
        <v>136</v>
      </c>
      <c r="AF57" s="125" t="s">
        <v>136</v>
      </c>
      <c r="AG57" s="125" t="s">
        <v>136</v>
      </c>
    </row>
    <row r="58" spans="1:34" ht="47.25" x14ac:dyDescent="0.25">
      <c r="A58" s="125">
        <v>33</v>
      </c>
      <c r="B58" s="82" t="str">
        <f>'Приложение № 3'!B47</f>
        <v>Подъезд к Андреевскому дому-интернату 
км 0+000 – км 2+500</v>
      </c>
      <c r="C58" s="127">
        <v>2.5</v>
      </c>
      <c r="D58" s="125">
        <f t="shared" si="3"/>
        <v>17500</v>
      </c>
      <c r="E58" s="130">
        <v>0</v>
      </c>
      <c r="F58" s="52">
        <v>0</v>
      </c>
      <c r="G58" s="130">
        <v>0</v>
      </c>
      <c r="H58" s="52">
        <v>0</v>
      </c>
      <c r="I58" s="130">
        <f t="shared" si="7"/>
        <v>0</v>
      </c>
      <c r="J58" s="52">
        <v>0</v>
      </c>
      <c r="K58" s="125" t="s">
        <v>136</v>
      </c>
      <c r="L58" s="125" t="s">
        <v>136</v>
      </c>
      <c r="M58" s="125" t="s">
        <v>136</v>
      </c>
      <c r="N58" s="125" t="s">
        <v>136</v>
      </c>
      <c r="O58" s="125" t="s">
        <v>136</v>
      </c>
      <c r="P58" s="125" t="s">
        <v>136</v>
      </c>
      <c r="Q58" s="125" t="s">
        <v>136</v>
      </c>
      <c r="R58" s="125" t="s">
        <v>136</v>
      </c>
      <c r="S58" s="53" t="s">
        <v>136</v>
      </c>
      <c r="T58" s="125" t="s">
        <v>136</v>
      </c>
      <c r="U58" s="53" t="s">
        <v>136</v>
      </c>
      <c r="V58" s="125" t="s">
        <v>136</v>
      </c>
      <c r="W58" s="125" t="s">
        <v>136</v>
      </c>
      <c r="X58" s="125" t="s">
        <v>136</v>
      </c>
      <c r="Y58" s="125" t="s">
        <v>136</v>
      </c>
      <c r="Z58" s="125" t="s">
        <v>136</v>
      </c>
      <c r="AA58" s="125" t="s">
        <v>136</v>
      </c>
      <c r="AB58" s="53" t="s">
        <v>136</v>
      </c>
      <c r="AC58" s="125" t="s">
        <v>136</v>
      </c>
      <c r="AD58" s="127" t="s">
        <v>136</v>
      </c>
      <c r="AE58" s="125" t="s">
        <v>136</v>
      </c>
      <c r="AF58" s="125" t="s">
        <v>136</v>
      </c>
      <c r="AG58" s="125" t="s">
        <v>136</v>
      </c>
    </row>
    <row r="59" spans="1:34" ht="47.25" x14ac:dyDescent="0.25">
      <c r="A59" s="125">
        <v>34</v>
      </c>
      <c r="B59" s="82" t="str">
        <f>'Приложение № 3'!B48</f>
        <v>Подъезд к Пушкинскому дому-интернату 
км 0+000 – км 3+400</v>
      </c>
      <c r="C59" s="127">
        <v>3.4</v>
      </c>
      <c r="D59" s="125">
        <f t="shared" si="3"/>
        <v>23800</v>
      </c>
      <c r="E59" s="130">
        <v>0</v>
      </c>
      <c r="F59" s="52">
        <f>E59/C59</f>
        <v>0</v>
      </c>
      <c r="G59" s="130">
        <v>0</v>
      </c>
      <c r="H59" s="52">
        <f>G59/C59</f>
        <v>0</v>
      </c>
      <c r="I59" s="130">
        <v>0</v>
      </c>
      <c r="J59" s="52">
        <f>I59/C59</f>
        <v>0</v>
      </c>
      <c r="K59" s="125" t="s">
        <v>136</v>
      </c>
      <c r="L59" s="125" t="s">
        <v>136</v>
      </c>
      <c r="M59" s="125" t="s">
        <v>136</v>
      </c>
      <c r="N59" s="125" t="s">
        <v>136</v>
      </c>
      <c r="O59" s="125" t="s">
        <v>136</v>
      </c>
      <c r="P59" s="125" t="s">
        <v>136</v>
      </c>
      <c r="Q59" s="125" t="s">
        <v>136</v>
      </c>
      <c r="R59" s="130" t="s">
        <v>136</v>
      </c>
      <c r="S59" s="53" t="s">
        <v>136</v>
      </c>
      <c r="T59" s="131" t="s">
        <v>136</v>
      </c>
      <c r="U59" s="127" t="s">
        <v>136</v>
      </c>
      <c r="V59" s="125" t="s">
        <v>136</v>
      </c>
      <c r="W59" s="125" t="s">
        <v>136</v>
      </c>
      <c r="X59" s="125" t="s">
        <v>136</v>
      </c>
      <c r="Y59" s="125" t="s">
        <v>136</v>
      </c>
      <c r="Z59" s="125" t="s">
        <v>136</v>
      </c>
      <c r="AA59" s="125" t="s">
        <v>136</v>
      </c>
      <c r="AB59" s="53" t="s">
        <v>136</v>
      </c>
      <c r="AC59" s="125" t="s">
        <v>136</v>
      </c>
      <c r="AD59" s="127" t="s">
        <v>136</v>
      </c>
      <c r="AE59" s="125" t="s">
        <v>136</v>
      </c>
      <c r="AF59" s="125" t="s">
        <v>136</v>
      </c>
      <c r="AG59" s="125" t="s">
        <v>648</v>
      </c>
    </row>
    <row r="60" spans="1:34" ht="47.25" x14ac:dyDescent="0.25">
      <c r="A60" s="125">
        <v>35</v>
      </c>
      <c r="B60" s="82" t="str">
        <f>'Приложение № 3'!B49</f>
        <v>Подъезд к раб. пос. Кормиловка 
км 0+000 – км 3+400</v>
      </c>
      <c r="C60" s="127">
        <v>3.4</v>
      </c>
      <c r="D60" s="125">
        <f t="shared" si="3"/>
        <v>23800</v>
      </c>
      <c r="E60" s="130">
        <v>1</v>
      </c>
      <c r="F60" s="52">
        <f>E60/C60</f>
        <v>0.29411764705882354</v>
      </c>
      <c r="G60" s="130">
        <f t="shared" si="6"/>
        <v>0.9</v>
      </c>
      <c r="H60" s="52">
        <f>G60/C60</f>
        <v>0.26470588235294118</v>
      </c>
      <c r="I60" s="130">
        <f t="shared" si="7"/>
        <v>0.81</v>
      </c>
      <c r="J60" s="52">
        <f>I60/C60</f>
        <v>0.23823529411764707</v>
      </c>
      <c r="K60" s="125" t="s">
        <v>136</v>
      </c>
      <c r="L60" s="125" t="s">
        <v>136</v>
      </c>
      <c r="M60" s="125" t="s">
        <v>136</v>
      </c>
      <c r="N60" s="125" t="s">
        <v>136</v>
      </c>
      <c r="O60" s="125" t="s">
        <v>136</v>
      </c>
      <c r="P60" s="125" t="s">
        <v>136</v>
      </c>
      <c r="Q60" s="125" t="s">
        <v>136</v>
      </c>
      <c r="R60" s="125" t="s">
        <v>136</v>
      </c>
      <c r="S60" s="53" t="s">
        <v>136</v>
      </c>
      <c r="T60" s="125" t="s">
        <v>136</v>
      </c>
      <c r="U60" s="53" t="s">
        <v>136</v>
      </c>
      <c r="V60" s="125" t="s">
        <v>136</v>
      </c>
      <c r="W60" s="125" t="s">
        <v>136</v>
      </c>
      <c r="X60" s="125" t="s">
        <v>136</v>
      </c>
      <c r="Y60" s="125" t="s">
        <v>136</v>
      </c>
      <c r="Z60" s="125" t="s">
        <v>136</v>
      </c>
      <c r="AA60" s="125" t="s">
        <v>136</v>
      </c>
      <c r="AB60" s="53" t="s">
        <v>136</v>
      </c>
      <c r="AC60" s="125" t="s">
        <v>136</v>
      </c>
      <c r="AD60" s="127" t="s">
        <v>136</v>
      </c>
      <c r="AE60" s="125" t="s">
        <v>136</v>
      </c>
      <c r="AF60" s="125" t="s">
        <v>136</v>
      </c>
      <c r="AG60" s="125" t="s">
        <v>136</v>
      </c>
    </row>
    <row r="61" spans="1:34" ht="47.25" x14ac:dyDescent="0.25">
      <c r="A61" s="125">
        <v>36</v>
      </c>
      <c r="B61" s="82" t="str">
        <f>'Приложение № 3'!B50</f>
        <v>"Омск – Русская Поляна" – Звонарев Кут 
км 0+000 – км 9+318</v>
      </c>
      <c r="C61" s="127">
        <v>9.3179999999999996</v>
      </c>
      <c r="D61" s="125">
        <f t="shared" si="3"/>
        <v>65226</v>
      </c>
      <c r="E61" s="130">
        <v>2</v>
      </c>
      <c r="F61" s="52">
        <f>E61/C61</f>
        <v>0.21463833440652502</v>
      </c>
      <c r="G61" s="130">
        <f t="shared" si="6"/>
        <v>1.8</v>
      </c>
      <c r="H61" s="52">
        <f>G61/C61</f>
        <v>0.19317450096587252</v>
      </c>
      <c r="I61" s="130">
        <f t="shared" si="7"/>
        <v>1.62</v>
      </c>
      <c r="J61" s="52">
        <f>I61/C61</f>
        <v>0.17385705086928527</v>
      </c>
      <c r="K61" s="125" t="s">
        <v>136</v>
      </c>
      <c r="L61" s="125" t="s">
        <v>136</v>
      </c>
      <c r="M61" s="125" t="s">
        <v>136</v>
      </c>
      <c r="N61" s="125" t="s">
        <v>136</v>
      </c>
      <c r="O61" s="125" t="s">
        <v>136</v>
      </c>
      <c r="P61" s="125" t="s">
        <v>136</v>
      </c>
      <c r="Q61" s="125" t="s">
        <v>136</v>
      </c>
      <c r="R61" s="125" t="s">
        <v>136</v>
      </c>
      <c r="S61" s="53" t="s">
        <v>136</v>
      </c>
      <c r="T61" s="125" t="s">
        <v>136</v>
      </c>
      <c r="U61" s="53" t="s">
        <v>136</v>
      </c>
      <c r="V61" s="125" t="s">
        <v>136</v>
      </c>
      <c r="W61" s="125" t="s">
        <v>136</v>
      </c>
      <c r="X61" s="125" t="s">
        <v>136</v>
      </c>
      <c r="Y61" s="125" t="s">
        <v>136</v>
      </c>
      <c r="Z61" s="125" t="s">
        <v>136</v>
      </c>
      <c r="AA61" s="125" t="s">
        <v>136</v>
      </c>
      <c r="AB61" s="53" t="s">
        <v>136</v>
      </c>
      <c r="AC61" s="125" t="s">
        <v>136</v>
      </c>
      <c r="AD61" s="127" t="s">
        <v>136</v>
      </c>
      <c r="AE61" s="125" t="s">
        <v>136</v>
      </c>
      <c r="AF61" s="125" t="s">
        <v>136</v>
      </c>
      <c r="AG61" s="125" t="s">
        <v>136</v>
      </c>
    </row>
    <row r="62" spans="1:34" s="140" customFormat="1" x14ac:dyDescent="0.25">
      <c r="A62" s="134" t="s">
        <v>136</v>
      </c>
      <c r="B62" s="134" t="s">
        <v>107</v>
      </c>
      <c r="C62" s="135">
        <f>SUM(C27:C61)</f>
        <v>509.38399999999979</v>
      </c>
      <c r="D62" s="134">
        <f>SUM(D27:D61)</f>
        <v>3776100</v>
      </c>
      <c r="E62" s="139">
        <f>SUM(E27:E61)</f>
        <v>115.76249999999999</v>
      </c>
      <c r="F62" s="184">
        <f>E62/C62</f>
        <v>0.2272597882933112</v>
      </c>
      <c r="G62" s="135">
        <f>SUM(G27:G61)</f>
        <v>178.14328999999998</v>
      </c>
      <c r="H62" s="184">
        <f>G62/C62</f>
        <v>0.34972297912773087</v>
      </c>
      <c r="I62" s="139">
        <f>SUM(I27:I61)</f>
        <v>245.49962500000001</v>
      </c>
      <c r="J62" s="184">
        <f>I62/C62</f>
        <v>0.48195393848255952</v>
      </c>
      <c r="K62" s="134">
        <v>4</v>
      </c>
      <c r="L62" s="134" t="s">
        <v>136</v>
      </c>
      <c r="M62" s="134">
        <v>1</v>
      </c>
      <c r="N62" s="134">
        <v>1</v>
      </c>
      <c r="O62" s="134" t="s">
        <v>136</v>
      </c>
      <c r="P62" s="134" t="s">
        <v>136</v>
      </c>
      <c r="Q62" s="134" t="s">
        <v>109</v>
      </c>
      <c r="R62" s="137">
        <f>R63</f>
        <v>90.2</v>
      </c>
      <c r="S62" s="138">
        <f>S63</f>
        <v>631136</v>
      </c>
      <c r="T62" s="139">
        <f>SUM(T63:T63)</f>
        <v>1000.0002946799999</v>
      </c>
      <c r="U62" s="138" t="s">
        <v>136</v>
      </c>
      <c r="V62" s="139" t="s">
        <v>136</v>
      </c>
      <c r="W62" s="139" t="s">
        <v>136</v>
      </c>
      <c r="X62" s="134" t="s">
        <v>136</v>
      </c>
      <c r="Y62" s="134" t="s">
        <v>136</v>
      </c>
      <c r="Z62" s="134" t="s">
        <v>109</v>
      </c>
      <c r="AA62" s="137">
        <f>AA63</f>
        <v>86.109000000000009</v>
      </c>
      <c r="AB62" s="138">
        <f>AB63</f>
        <v>602763</v>
      </c>
      <c r="AC62" s="139">
        <f>SUM(AC63:AC63)</f>
        <v>999.99999999999989</v>
      </c>
      <c r="AD62" s="139" t="s">
        <v>136</v>
      </c>
      <c r="AE62" s="139" t="s">
        <v>136</v>
      </c>
      <c r="AF62" s="139" t="s">
        <v>136</v>
      </c>
      <c r="AG62" s="134" t="s">
        <v>136</v>
      </c>
      <c r="AH62" s="185"/>
    </row>
    <row r="63" spans="1:34" s="145" customFormat="1" ht="31.5" x14ac:dyDescent="0.25">
      <c r="A63" s="249" t="s">
        <v>197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141" t="s">
        <v>13</v>
      </c>
      <c r="Q63" s="141" t="s">
        <v>109</v>
      </c>
      <c r="R63" s="142">
        <f>SUM(R27:R61)</f>
        <v>90.2</v>
      </c>
      <c r="S63" s="143">
        <f>SUM(S27:S61)</f>
        <v>631136</v>
      </c>
      <c r="T63" s="144">
        <f>SUM(T28:T61)</f>
        <v>1000.0002946799999</v>
      </c>
      <c r="U63" s="144">
        <f>T63/S63*1000000</f>
        <v>1584.4450240201793</v>
      </c>
      <c r="V63" s="144" t="s">
        <v>136</v>
      </c>
      <c r="W63" s="144" t="s">
        <v>136</v>
      </c>
      <c r="X63" s="141" t="s">
        <v>136</v>
      </c>
      <c r="Y63" s="141" t="s">
        <v>13</v>
      </c>
      <c r="Z63" s="141" t="s">
        <v>109</v>
      </c>
      <c r="AA63" s="142">
        <f>SUM(AA27:AA61)</f>
        <v>86.109000000000009</v>
      </c>
      <c r="AB63" s="143">
        <f>SUM(AB27:AB61)</f>
        <v>602763</v>
      </c>
      <c r="AC63" s="144">
        <f>SUM(AC28:AC61)</f>
        <v>999.99999999999989</v>
      </c>
      <c r="AD63" s="144">
        <f>AC63/AB63*1000000</f>
        <v>1659.0268480314814</v>
      </c>
      <c r="AE63" s="144" t="s">
        <v>136</v>
      </c>
      <c r="AF63" s="144" t="s">
        <v>136</v>
      </c>
      <c r="AG63" s="141" t="s">
        <v>136</v>
      </c>
      <c r="AH63" s="186"/>
    </row>
    <row r="64" spans="1:34" x14ac:dyDescent="0.25">
      <c r="A64" s="258" t="s">
        <v>7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</row>
    <row r="65" spans="1:34" ht="47.25" x14ac:dyDescent="0.25">
      <c r="A65" s="125">
        <v>37</v>
      </c>
      <c r="B65" s="125" t="str">
        <f>'Приложение № 3'!B53</f>
        <v>ул. Авиационная, от 
ул. 22 Декабря до 
ул. Транссибирской</v>
      </c>
      <c r="C65" s="127">
        <v>1.7</v>
      </c>
      <c r="D65" s="125">
        <v>14000</v>
      </c>
      <c r="E65" s="130">
        <f>C65*F65/100</f>
        <v>0.17</v>
      </c>
      <c r="F65" s="125">
        <v>10</v>
      </c>
      <c r="G65" s="130">
        <f>C65*H65/100</f>
        <v>1.7</v>
      </c>
      <c r="H65" s="125">
        <v>100</v>
      </c>
      <c r="I65" s="130">
        <f>C65*J65/100</f>
        <v>1.7</v>
      </c>
      <c r="J65" s="125">
        <v>100</v>
      </c>
      <c r="K65" s="125" t="s">
        <v>136</v>
      </c>
      <c r="L65" s="125" t="s">
        <v>136</v>
      </c>
      <c r="M65" s="125" t="s">
        <v>136</v>
      </c>
      <c r="N65" s="125" t="s">
        <v>136</v>
      </c>
      <c r="O65" s="125" t="s">
        <v>136</v>
      </c>
      <c r="P65" s="129" t="s">
        <v>13</v>
      </c>
      <c r="Q65" s="125" t="s">
        <v>109</v>
      </c>
      <c r="R65" s="125">
        <v>2</v>
      </c>
      <c r="S65" s="125">
        <v>14000</v>
      </c>
      <c r="T65" s="127">
        <v>13.88</v>
      </c>
      <c r="U65" s="127">
        <v>992</v>
      </c>
      <c r="V65" s="46">
        <v>42795</v>
      </c>
      <c r="W65" s="46">
        <v>42979</v>
      </c>
      <c r="X65" s="125" t="s">
        <v>136</v>
      </c>
      <c r="Y65" s="125" t="s">
        <v>136</v>
      </c>
      <c r="Z65" s="125" t="s">
        <v>136</v>
      </c>
      <c r="AA65" s="125" t="s">
        <v>136</v>
      </c>
      <c r="AB65" s="125" t="s">
        <v>136</v>
      </c>
      <c r="AC65" s="125" t="s">
        <v>136</v>
      </c>
      <c r="AD65" s="125" t="s">
        <v>136</v>
      </c>
      <c r="AE65" s="125" t="s">
        <v>136</v>
      </c>
      <c r="AF65" s="125" t="s">
        <v>136</v>
      </c>
      <c r="AG65" s="125" t="s">
        <v>648</v>
      </c>
    </row>
    <row r="66" spans="1:34" ht="78.75" x14ac:dyDescent="0.25">
      <c r="A66" s="125">
        <v>38</v>
      </c>
      <c r="B66" s="125" t="str">
        <f>'Приложение № 3'!B54</f>
        <v>ул. Заозерная, от моста имени 
60-летия ВЛКСМ до  
ул. Красноярский тракт</v>
      </c>
      <c r="C66" s="127">
        <v>4.2699999999999996</v>
      </c>
      <c r="D66" s="125">
        <v>128100</v>
      </c>
      <c r="E66" s="130">
        <v>2.0699999999999998</v>
      </c>
      <c r="F66" s="98">
        <f>E66/C66*100</f>
        <v>48.477751756440284</v>
      </c>
      <c r="G66" s="130">
        <f>C66*H66/100</f>
        <v>4.2699999999999996</v>
      </c>
      <c r="H66" s="125">
        <v>100</v>
      </c>
      <c r="I66" s="130">
        <f>C66*J66/100</f>
        <v>4.2699999999999996</v>
      </c>
      <c r="J66" s="125">
        <v>100</v>
      </c>
      <c r="K66" s="125" t="s">
        <v>8</v>
      </c>
      <c r="L66" s="129" t="s">
        <v>9</v>
      </c>
      <c r="M66" s="125" t="s">
        <v>8</v>
      </c>
      <c r="N66" s="125" t="s">
        <v>8</v>
      </c>
      <c r="O66" s="125" t="s">
        <v>611</v>
      </c>
      <c r="P66" s="129" t="s">
        <v>13</v>
      </c>
      <c r="Q66" s="125" t="s">
        <v>109</v>
      </c>
      <c r="R66" s="130">
        <f>S66/7000</f>
        <v>8.2857142857142865</v>
      </c>
      <c r="S66" s="125">
        <v>58000</v>
      </c>
      <c r="T66" s="66">
        <v>57</v>
      </c>
      <c r="U66" s="127">
        <v>984</v>
      </c>
      <c r="V66" s="46">
        <v>42795</v>
      </c>
      <c r="W66" s="46">
        <v>42979</v>
      </c>
      <c r="X66" s="125" t="s">
        <v>136</v>
      </c>
      <c r="Y66" s="125" t="s">
        <v>136</v>
      </c>
      <c r="Z66" s="125" t="s">
        <v>136</v>
      </c>
      <c r="AA66" s="125" t="s">
        <v>136</v>
      </c>
      <c r="AB66" s="125" t="s">
        <v>136</v>
      </c>
      <c r="AC66" s="125" t="s">
        <v>136</v>
      </c>
      <c r="AD66" s="125" t="s">
        <v>136</v>
      </c>
      <c r="AE66" s="125" t="s">
        <v>136</v>
      </c>
      <c r="AF66" s="125" t="s">
        <v>136</v>
      </c>
      <c r="AG66" s="125" t="s">
        <v>648</v>
      </c>
    </row>
    <row r="67" spans="1:34" ht="47.25" x14ac:dyDescent="0.25">
      <c r="A67" s="125">
        <v>39</v>
      </c>
      <c r="B67" s="125" t="str">
        <f>'Приложение № 3'!B55</f>
        <v>ул. 33-я Северная, от 
ул. Герцена до 
ул. 21-й Амурской</v>
      </c>
      <c r="C67" s="127">
        <v>2.4</v>
      </c>
      <c r="D67" s="125">
        <v>28000</v>
      </c>
      <c r="E67" s="130">
        <f t="shared" ref="E67:E146" si="10">C67*F67/100</f>
        <v>0.24</v>
      </c>
      <c r="F67" s="125">
        <v>10</v>
      </c>
      <c r="G67" s="130">
        <f t="shared" ref="G67:G77" si="11">C67*H67/100</f>
        <v>2.4</v>
      </c>
      <c r="H67" s="125">
        <v>100</v>
      </c>
      <c r="I67" s="130">
        <f>C67*J67/100</f>
        <v>2.4</v>
      </c>
      <c r="J67" s="125">
        <v>100</v>
      </c>
      <c r="K67" s="125" t="s">
        <v>136</v>
      </c>
      <c r="L67" s="125" t="s">
        <v>136</v>
      </c>
      <c r="M67" s="125" t="s">
        <v>136</v>
      </c>
      <c r="N67" s="125" t="s">
        <v>136</v>
      </c>
      <c r="O67" s="125" t="s">
        <v>136</v>
      </c>
      <c r="P67" s="129" t="s">
        <v>13</v>
      </c>
      <c r="Q67" s="125" t="s">
        <v>109</v>
      </c>
      <c r="R67" s="130">
        <f>S67/7000</f>
        <v>4</v>
      </c>
      <c r="S67" s="99">
        <v>28000</v>
      </c>
      <c r="T67" s="127">
        <v>30.24</v>
      </c>
      <c r="U67" s="127">
        <v>1080</v>
      </c>
      <c r="V67" s="46">
        <v>42826</v>
      </c>
      <c r="W67" s="46">
        <v>43009</v>
      </c>
      <c r="X67" s="125" t="s">
        <v>136</v>
      </c>
      <c r="Y67" s="125" t="s">
        <v>136</v>
      </c>
      <c r="Z67" s="125" t="s">
        <v>136</v>
      </c>
      <c r="AA67" s="125" t="s">
        <v>136</v>
      </c>
      <c r="AB67" s="125" t="s">
        <v>136</v>
      </c>
      <c r="AC67" s="125" t="s">
        <v>136</v>
      </c>
      <c r="AD67" s="125" t="s">
        <v>136</v>
      </c>
      <c r="AE67" s="125" t="s">
        <v>136</v>
      </c>
      <c r="AF67" s="125" t="s">
        <v>136</v>
      </c>
      <c r="AG67" s="125" t="s">
        <v>648</v>
      </c>
    </row>
    <row r="68" spans="1:34" ht="47.25" x14ac:dyDescent="0.25">
      <c r="A68" s="125">
        <v>40</v>
      </c>
      <c r="B68" s="125" t="str">
        <f>'Приложение № 3'!B56</f>
        <v>ул. 22 Апреля, от 
ул. Энергетиков до 
ул. Доковской</v>
      </c>
      <c r="C68" s="127">
        <v>2.8</v>
      </c>
      <c r="D68" s="125">
        <v>45000</v>
      </c>
      <c r="E68" s="130">
        <f t="shared" si="10"/>
        <v>0.28000000000000003</v>
      </c>
      <c r="F68" s="129">
        <v>10</v>
      </c>
      <c r="G68" s="130">
        <f t="shared" si="11"/>
        <v>2.8</v>
      </c>
      <c r="H68" s="125">
        <v>100</v>
      </c>
      <c r="I68" s="130">
        <f>C68*J68/100</f>
        <v>2.8</v>
      </c>
      <c r="J68" s="125">
        <v>100</v>
      </c>
      <c r="K68" s="125" t="s">
        <v>136</v>
      </c>
      <c r="L68" s="125" t="s">
        <v>136</v>
      </c>
      <c r="M68" s="125" t="s">
        <v>136</v>
      </c>
      <c r="N68" s="125" t="s">
        <v>136</v>
      </c>
      <c r="O68" s="125" t="s">
        <v>136</v>
      </c>
      <c r="P68" s="129" t="s">
        <v>13</v>
      </c>
      <c r="Q68" s="125" t="s">
        <v>109</v>
      </c>
      <c r="R68" s="130">
        <f>S68/7000</f>
        <v>6.4285714285714288</v>
      </c>
      <c r="S68" s="125">
        <v>45000</v>
      </c>
      <c r="T68" s="127">
        <v>48.6</v>
      </c>
      <c r="U68" s="127">
        <v>1080</v>
      </c>
      <c r="V68" s="46">
        <v>42826</v>
      </c>
      <c r="W68" s="46">
        <v>43009</v>
      </c>
      <c r="X68" s="125" t="s">
        <v>136</v>
      </c>
      <c r="Y68" s="125" t="s">
        <v>136</v>
      </c>
      <c r="Z68" s="125" t="s">
        <v>136</v>
      </c>
      <c r="AA68" s="125" t="s">
        <v>136</v>
      </c>
      <c r="AB68" s="125" t="s">
        <v>136</v>
      </c>
      <c r="AC68" s="125" t="s">
        <v>136</v>
      </c>
      <c r="AD68" s="125" t="s">
        <v>136</v>
      </c>
      <c r="AE68" s="125" t="s">
        <v>136</v>
      </c>
      <c r="AF68" s="125" t="s">
        <v>136</v>
      </c>
      <c r="AG68" s="125" t="s">
        <v>648</v>
      </c>
    </row>
    <row r="69" spans="1:34" ht="78.75" x14ac:dyDescent="0.25">
      <c r="A69" s="258">
        <v>41</v>
      </c>
      <c r="B69" s="258" t="str">
        <f>'Приложение № 3'!B57</f>
        <v>Красноярский тракт, от путепровода по 
ул. Заозерной до границы города Омска</v>
      </c>
      <c r="C69" s="259">
        <v>8.5120000000000005</v>
      </c>
      <c r="D69" s="258">
        <v>84000</v>
      </c>
      <c r="E69" s="269">
        <f t="shared" si="10"/>
        <v>0</v>
      </c>
      <c r="F69" s="258">
        <v>0</v>
      </c>
      <c r="G69" s="269">
        <f t="shared" si="11"/>
        <v>8.5120000000000005</v>
      </c>
      <c r="H69" s="258">
        <v>100</v>
      </c>
      <c r="I69" s="269">
        <f>C69*J69/100</f>
        <v>8.5120000000000005</v>
      </c>
      <c r="J69" s="258">
        <v>100</v>
      </c>
      <c r="K69" s="125" t="s">
        <v>11</v>
      </c>
      <c r="L69" s="125" t="s">
        <v>12</v>
      </c>
      <c r="M69" s="125" t="s">
        <v>136</v>
      </c>
      <c r="N69" s="125" t="s">
        <v>136</v>
      </c>
      <c r="O69" s="125" t="s">
        <v>136</v>
      </c>
      <c r="P69" s="263" t="s">
        <v>13</v>
      </c>
      <c r="Q69" s="214" t="s">
        <v>109</v>
      </c>
      <c r="R69" s="258">
        <f>S69/7000</f>
        <v>12</v>
      </c>
      <c r="S69" s="214">
        <v>84000</v>
      </c>
      <c r="T69" s="259">
        <v>114.15</v>
      </c>
      <c r="U69" s="261">
        <v>1359</v>
      </c>
      <c r="V69" s="272">
        <v>42795</v>
      </c>
      <c r="W69" s="272">
        <v>43009</v>
      </c>
      <c r="X69" s="125" t="s">
        <v>136</v>
      </c>
      <c r="Y69" s="125" t="s">
        <v>136</v>
      </c>
      <c r="Z69" s="125" t="s">
        <v>136</v>
      </c>
      <c r="AA69" s="125" t="s">
        <v>136</v>
      </c>
      <c r="AB69" s="125" t="s">
        <v>136</v>
      </c>
      <c r="AC69" s="125" t="s">
        <v>136</v>
      </c>
      <c r="AD69" s="125" t="s">
        <v>136</v>
      </c>
      <c r="AE69" s="125" t="s">
        <v>136</v>
      </c>
      <c r="AF69" s="125" t="s">
        <v>136</v>
      </c>
      <c r="AG69" s="258" t="s">
        <v>648</v>
      </c>
    </row>
    <row r="70" spans="1:34" s="56" customFormat="1" ht="78.75" x14ac:dyDescent="0.25">
      <c r="A70" s="258"/>
      <c r="B70" s="258"/>
      <c r="C70" s="259"/>
      <c r="D70" s="258"/>
      <c r="E70" s="269"/>
      <c r="F70" s="258"/>
      <c r="G70" s="269"/>
      <c r="H70" s="258"/>
      <c r="I70" s="269"/>
      <c r="J70" s="258"/>
      <c r="K70" s="125" t="s">
        <v>173</v>
      </c>
      <c r="L70" s="125" t="s">
        <v>12</v>
      </c>
      <c r="M70" s="125" t="s">
        <v>136</v>
      </c>
      <c r="N70" s="125" t="s">
        <v>136</v>
      </c>
      <c r="O70" s="125" t="s">
        <v>136</v>
      </c>
      <c r="P70" s="263"/>
      <c r="Q70" s="215"/>
      <c r="R70" s="258"/>
      <c r="S70" s="215"/>
      <c r="T70" s="259"/>
      <c r="U70" s="262"/>
      <c r="V70" s="274"/>
      <c r="W70" s="274"/>
      <c r="X70" s="125" t="s">
        <v>136</v>
      </c>
      <c r="Y70" s="125" t="s">
        <v>136</v>
      </c>
      <c r="Z70" s="125" t="s">
        <v>136</v>
      </c>
      <c r="AA70" s="125" t="s">
        <v>136</v>
      </c>
      <c r="AB70" s="125" t="s">
        <v>136</v>
      </c>
      <c r="AC70" s="59" t="s">
        <v>136</v>
      </c>
      <c r="AD70" s="59" t="s">
        <v>136</v>
      </c>
      <c r="AE70" s="59" t="s">
        <v>136</v>
      </c>
      <c r="AF70" s="59" t="s">
        <v>136</v>
      </c>
      <c r="AG70" s="258"/>
      <c r="AH70" s="193"/>
    </row>
    <row r="71" spans="1:34" ht="47.25" x14ac:dyDescent="0.25">
      <c r="A71" s="125">
        <v>42</v>
      </c>
      <c r="B71" s="125" t="str">
        <f>'Приложение № 3'!B59</f>
        <v>ул. 22 Декабря, от 
ул. Полярной до Исилькульского тракта</v>
      </c>
      <c r="C71" s="127">
        <v>2</v>
      </c>
      <c r="D71" s="125">
        <v>16000</v>
      </c>
      <c r="E71" s="130">
        <f t="shared" si="10"/>
        <v>0</v>
      </c>
      <c r="F71" s="125">
        <v>0</v>
      </c>
      <c r="G71" s="130">
        <f t="shared" si="11"/>
        <v>2</v>
      </c>
      <c r="H71" s="125">
        <v>100</v>
      </c>
      <c r="I71" s="130">
        <f t="shared" ref="I71:I75" si="12">C71*J71/100</f>
        <v>2</v>
      </c>
      <c r="J71" s="125">
        <v>100</v>
      </c>
      <c r="K71" s="125" t="s">
        <v>136</v>
      </c>
      <c r="L71" s="125" t="s">
        <v>136</v>
      </c>
      <c r="M71" s="125" t="s">
        <v>136</v>
      </c>
      <c r="N71" s="125" t="s">
        <v>136</v>
      </c>
      <c r="O71" s="125" t="s">
        <v>136</v>
      </c>
      <c r="P71" s="129" t="s">
        <v>13</v>
      </c>
      <c r="Q71" s="125" t="s">
        <v>109</v>
      </c>
      <c r="R71" s="130">
        <f t="shared" ref="R71:R78" si="13">S71/7000</f>
        <v>3.2857142857142856</v>
      </c>
      <c r="S71" s="125">
        <v>23000</v>
      </c>
      <c r="T71" s="127">
        <v>22.95</v>
      </c>
      <c r="U71" s="127">
        <v>998</v>
      </c>
      <c r="V71" s="46">
        <v>42795</v>
      </c>
      <c r="W71" s="46">
        <v>42979</v>
      </c>
      <c r="X71" s="125" t="s">
        <v>136</v>
      </c>
      <c r="Y71" s="125" t="s">
        <v>136</v>
      </c>
      <c r="Z71" s="125" t="s">
        <v>136</v>
      </c>
      <c r="AA71" s="125" t="s">
        <v>136</v>
      </c>
      <c r="AB71" s="125" t="s">
        <v>136</v>
      </c>
      <c r="AC71" s="125" t="s">
        <v>136</v>
      </c>
      <c r="AD71" s="125" t="s">
        <v>136</v>
      </c>
      <c r="AE71" s="125" t="s">
        <v>136</v>
      </c>
      <c r="AF71" s="125" t="s">
        <v>136</v>
      </c>
      <c r="AG71" s="125" t="s">
        <v>648</v>
      </c>
    </row>
    <row r="72" spans="1:34" ht="47.25" x14ac:dyDescent="0.25">
      <c r="A72" s="125">
        <v>43</v>
      </c>
      <c r="B72" s="125" t="str">
        <f>'Приложение № 3'!B60</f>
        <v>ул. Мельничная, от 
ул. Нефтебаза до 
ул. 3-й Казахстанской</v>
      </c>
      <c r="C72" s="127">
        <v>2.2000000000000002</v>
      </c>
      <c r="D72" s="125">
        <v>17000</v>
      </c>
      <c r="E72" s="130">
        <f t="shared" si="10"/>
        <v>0.33</v>
      </c>
      <c r="F72" s="125">
        <v>15</v>
      </c>
      <c r="G72" s="130">
        <f t="shared" si="11"/>
        <v>2.2000000000000002</v>
      </c>
      <c r="H72" s="125">
        <v>100</v>
      </c>
      <c r="I72" s="130">
        <f t="shared" si="12"/>
        <v>2.2000000000000002</v>
      </c>
      <c r="J72" s="125">
        <v>100</v>
      </c>
      <c r="K72" s="125" t="s">
        <v>136</v>
      </c>
      <c r="L72" s="125" t="s">
        <v>136</v>
      </c>
      <c r="M72" s="125" t="s">
        <v>136</v>
      </c>
      <c r="N72" s="125" t="s">
        <v>136</v>
      </c>
      <c r="O72" s="125" t="s">
        <v>136</v>
      </c>
      <c r="P72" s="129" t="s">
        <v>13</v>
      </c>
      <c r="Q72" s="125" t="s">
        <v>109</v>
      </c>
      <c r="R72" s="130">
        <f t="shared" si="13"/>
        <v>2.4285714285714284</v>
      </c>
      <c r="S72" s="125">
        <v>17000</v>
      </c>
      <c r="T72" s="127">
        <v>18.36</v>
      </c>
      <c r="U72" s="127">
        <v>1080</v>
      </c>
      <c r="V72" s="46">
        <v>42826</v>
      </c>
      <c r="W72" s="46">
        <v>43009</v>
      </c>
      <c r="X72" s="125" t="s">
        <v>136</v>
      </c>
      <c r="Y72" s="125" t="s">
        <v>136</v>
      </c>
      <c r="Z72" s="125" t="s">
        <v>136</v>
      </c>
      <c r="AA72" s="125" t="s">
        <v>136</v>
      </c>
      <c r="AB72" s="125" t="s">
        <v>136</v>
      </c>
      <c r="AC72" s="125" t="s">
        <v>136</v>
      </c>
      <c r="AD72" s="125" t="s">
        <v>136</v>
      </c>
      <c r="AE72" s="125" t="s">
        <v>136</v>
      </c>
      <c r="AF72" s="125" t="s">
        <v>136</v>
      </c>
      <c r="AG72" s="125" t="s">
        <v>648</v>
      </c>
    </row>
    <row r="73" spans="1:34" ht="63" x14ac:dyDescent="0.25">
      <c r="A73" s="125">
        <v>44</v>
      </c>
      <c r="B73" s="125" t="str">
        <f>'Приложение № 3'!B61</f>
        <v>Круговая развязка и подходы Ленинградского моста (в том числе со стороны 
ул. Масленникова)</v>
      </c>
      <c r="C73" s="127">
        <v>1.77</v>
      </c>
      <c r="D73" s="125">
        <v>32000</v>
      </c>
      <c r="E73" s="130">
        <f t="shared" si="10"/>
        <v>0.35399999999999998</v>
      </c>
      <c r="F73" s="125">
        <v>20</v>
      </c>
      <c r="G73" s="130">
        <f t="shared" si="11"/>
        <v>1.77</v>
      </c>
      <c r="H73" s="125">
        <v>100</v>
      </c>
      <c r="I73" s="130">
        <f t="shared" si="12"/>
        <v>1.77</v>
      </c>
      <c r="J73" s="125">
        <v>100</v>
      </c>
      <c r="K73" s="125" t="s">
        <v>136</v>
      </c>
      <c r="L73" s="125" t="s">
        <v>136</v>
      </c>
      <c r="M73" s="125" t="s">
        <v>136</v>
      </c>
      <c r="N73" s="125" t="s">
        <v>136</v>
      </c>
      <c r="O73" s="125" t="s">
        <v>136</v>
      </c>
      <c r="P73" s="129" t="s">
        <v>13</v>
      </c>
      <c r="Q73" s="125" t="s">
        <v>109</v>
      </c>
      <c r="R73" s="130">
        <f t="shared" si="13"/>
        <v>9.2857142857142865</v>
      </c>
      <c r="S73" s="125">
        <v>65000</v>
      </c>
      <c r="T73" s="127">
        <v>79.62</v>
      </c>
      <c r="U73" s="127">
        <v>1225</v>
      </c>
      <c r="V73" s="46">
        <v>42795</v>
      </c>
      <c r="W73" s="46">
        <v>42979</v>
      </c>
      <c r="X73" s="125" t="s">
        <v>136</v>
      </c>
      <c r="Y73" s="125" t="s">
        <v>136</v>
      </c>
      <c r="Z73" s="125" t="s">
        <v>136</v>
      </c>
      <c r="AA73" s="125" t="s">
        <v>136</v>
      </c>
      <c r="AB73" s="125" t="s">
        <v>136</v>
      </c>
      <c r="AC73" s="125" t="s">
        <v>136</v>
      </c>
      <c r="AD73" s="125" t="s">
        <v>136</v>
      </c>
      <c r="AE73" s="125" t="s">
        <v>136</v>
      </c>
      <c r="AF73" s="125" t="s">
        <v>136</v>
      </c>
      <c r="AG73" s="125" t="s">
        <v>648</v>
      </c>
    </row>
    <row r="74" spans="1:34" ht="63" x14ac:dyDescent="0.25">
      <c r="A74" s="125">
        <v>45</v>
      </c>
      <c r="B74" s="125" t="str">
        <f>'Приложение № 3'!B62</f>
        <v>ул. Суворова, от 
ул. Володарского до круговой развязки Ленинградского моста</v>
      </c>
      <c r="C74" s="127">
        <v>3.3</v>
      </c>
      <c r="D74" s="125">
        <v>26000</v>
      </c>
      <c r="E74" s="130">
        <f t="shared" si="10"/>
        <v>0.33</v>
      </c>
      <c r="F74" s="125">
        <v>10</v>
      </c>
      <c r="G74" s="130">
        <f t="shared" si="11"/>
        <v>3.3</v>
      </c>
      <c r="H74" s="125">
        <v>100</v>
      </c>
      <c r="I74" s="130">
        <f t="shared" si="12"/>
        <v>3.3</v>
      </c>
      <c r="J74" s="125">
        <v>100</v>
      </c>
      <c r="K74" s="125" t="s">
        <v>136</v>
      </c>
      <c r="L74" s="125" t="s">
        <v>136</v>
      </c>
      <c r="M74" s="125" t="s">
        <v>136</v>
      </c>
      <c r="N74" s="125" t="s">
        <v>136</v>
      </c>
      <c r="O74" s="125" t="s">
        <v>136</v>
      </c>
      <c r="P74" s="129" t="s">
        <v>13</v>
      </c>
      <c r="Q74" s="125" t="s">
        <v>109</v>
      </c>
      <c r="R74" s="130">
        <f t="shared" si="13"/>
        <v>3.7142857142857144</v>
      </c>
      <c r="S74" s="125">
        <v>26000</v>
      </c>
      <c r="T74" s="127">
        <v>28.08</v>
      </c>
      <c r="U74" s="127">
        <v>1080</v>
      </c>
      <c r="V74" s="46">
        <v>42826</v>
      </c>
      <c r="W74" s="46">
        <v>43009</v>
      </c>
      <c r="X74" s="125" t="s">
        <v>136</v>
      </c>
      <c r="Y74" s="125" t="s">
        <v>136</v>
      </c>
      <c r="Z74" s="125" t="s">
        <v>136</v>
      </c>
      <c r="AA74" s="125" t="s">
        <v>136</v>
      </c>
      <c r="AB74" s="125" t="s">
        <v>136</v>
      </c>
      <c r="AC74" s="125" t="s">
        <v>136</v>
      </c>
      <c r="AD74" s="125" t="s">
        <v>136</v>
      </c>
      <c r="AE74" s="125" t="s">
        <v>136</v>
      </c>
      <c r="AF74" s="125" t="s">
        <v>136</v>
      </c>
      <c r="AG74" s="125" t="s">
        <v>648</v>
      </c>
    </row>
    <row r="75" spans="1:34" ht="47.25" x14ac:dyDescent="0.25">
      <c r="A75" s="125">
        <v>46</v>
      </c>
      <c r="B75" s="125" t="str">
        <f>'Приложение № 3'!B63</f>
        <v>ул. Березовая, от 
ул. Красный Путь до 
просп. Королева</v>
      </c>
      <c r="C75" s="127">
        <v>2</v>
      </c>
      <c r="D75" s="125">
        <v>22000</v>
      </c>
      <c r="E75" s="130">
        <f t="shared" si="10"/>
        <v>0.3</v>
      </c>
      <c r="F75" s="125">
        <v>15</v>
      </c>
      <c r="G75" s="130">
        <f t="shared" si="11"/>
        <v>2</v>
      </c>
      <c r="H75" s="125">
        <v>100</v>
      </c>
      <c r="I75" s="130">
        <f t="shared" si="12"/>
        <v>2</v>
      </c>
      <c r="J75" s="125">
        <v>100</v>
      </c>
      <c r="K75" s="125" t="s">
        <v>136</v>
      </c>
      <c r="L75" s="125" t="s">
        <v>136</v>
      </c>
      <c r="M75" s="125" t="s">
        <v>136</v>
      </c>
      <c r="N75" s="125" t="s">
        <v>136</v>
      </c>
      <c r="O75" s="125" t="s">
        <v>136</v>
      </c>
      <c r="P75" s="129" t="s">
        <v>13</v>
      </c>
      <c r="Q75" s="125" t="s">
        <v>109</v>
      </c>
      <c r="R75" s="130">
        <f t="shared" si="13"/>
        <v>3.1428571428571428</v>
      </c>
      <c r="S75" s="125">
        <v>22000</v>
      </c>
      <c r="T75" s="127">
        <v>23.76</v>
      </c>
      <c r="U75" s="127">
        <v>1080</v>
      </c>
      <c r="V75" s="46">
        <v>42826</v>
      </c>
      <c r="W75" s="46">
        <v>43009</v>
      </c>
      <c r="X75" s="125" t="s">
        <v>136</v>
      </c>
      <c r="Y75" s="125" t="s">
        <v>136</v>
      </c>
      <c r="Z75" s="125" t="s">
        <v>136</v>
      </c>
      <c r="AA75" s="125" t="s">
        <v>136</v>
      </c>
      <c r="AB75" s="125" t="s">
        <v>136</v>
      </c>
      <c r="AC75" s="125" t="s">
        <v>136</v>
      </c>
      <c r="AD75" s="125" t="s">
        <v>136</v>
      </c>
      <c r="AE75" s="125" t="s">
        <v>136</v>
      </c>
      <c r="AF75" s="125" t="s">
        <v>136</v>
      </c>
      <c r="AG75" s="125" t="s">
        <v>648</v>
      </c>
    </row>
    <row r="76" spans="1:34" ht="78.75" x14ac:dyDescent="0.25">
      <c r="A76" s="125">
        <v>47</v>
      </c>
      <c r="B76" s="125" t="str">
        <f>'Приложение № 3'!B64</f>
        <v xml:space="preserve">ул. 2-я Восточная, от 
ул. Барнаульской до Октябрьского моста с подходами со стороны 
ул. А.Нейбута </v>
      </c>
      <c r="C76" s="127">
        <v>1.5</v>
      </c>
      <c r="D76" s="125">
        <v>20000</v>
      </c>
      <c r="E76" s="130">
        <v>0.1</v>
      </c>
      <c r="F76" s="125">
        <v>10</v>
      </c>
      <c r="G76" s="130">
        <v>1</v>
      </c>
      <c r="H76" s="125">
        <v>100</v>
      </c>
      <c r="I76" s="130">
        <v>1</v>
      </c>
      <c r="J76" s="125">
        <v>100</v>
      </c>
      <c r="K76" s="125" t="s">
        <v>136</v>
      </c>
      <c r="L76" s="125" t="s">
        <v>136</v>
      </c>
      <c r="M76" s="125" t="s">
        <v>136</v>
      </c>
      <c r="N76" s="125" t="s">
        <v>136</v>
      </c>
      <c r="O76" s="125" t="s">
        <v>136</v>
      </c>
      <c r="P76" s="129" t="s">
        <v>13</v>
      </c>
      <c r="Q76" s="125" t="s">
        <v>109</v>
      </c>
      <c r="R76" s="130">
        <f t="shared" si="13"/>
        <v>2.077142857142857</v>
      </c>
      <c r="S76" s="125">
        <v>14540</v>
      </c>
      <c r="T76" s="127">
        <v>14.75</v>
      </c>
      <c r="U76" s="127">
        <v>1015</v>
      </c>
      <c r="V76" s="46">
        <v>42795</v>
      </c>
      <c r="W76" s="46">
        <v>42979</v>
      </c>
      <c r="X76" s="125" t="s">
        <v>136</v>
      </c>
      <c r="Y76" s="125" t="s">
        <v>136</v>
      </c>
      <c r="Z76" s="125" t="s">
        <v>136</v>
      </c>
      <c r="AA76" s="125" t="s">
        <v>136</v>
      </c>
      <c r="AB76" s="125" t="s">
        <v>136</v>
      </c>
      <c r="AC76" s="125" t="s">
        <v>136</v>
      </c>
      <c r="AD76" s="125" t="s">
        <v>136</v>
      </c>
      <c r="AE76" s="125" t="s">
        <v>136</v>
      </c>
      <c r="AF76" s="125" t="s">
        <v>136</v>
      </c>
      <c r="AG76" s="125" t="s">
        <v>648</v>
      </c>
    </row>
    <row r="77" spans="1:34" ht="63" x14ac:dyDescent="0.25">
      <c r="A77" s="125">
        <v>48</v>
      </c>
      <c r="B77" s="125" t="str">
        <f>'Приложение № 3'!B65</f>
        <v>ул. Госпитальная, от 
ул. 11-й Ремесленной до путепровода по 
ул. Госпитальной</v>
      </c>
      <c r="C77" s="127">
        <v>1.7</v>
      </c>
      <c r="D77" s="125">
        <v>14000</v>
      </c>
      <c r="E77" s="130">
        <f t="shared" si="10"/>
        <v>0.17</v>
      </c>
      <c r="F77" s="125">
        <v>10</v>
      </c>
      <c r="G77" s="130">
        <f t="shared" si="11"/>
        <v>1.7</v>
      </c>
      <c r="H77" s="125">
        <v>100</v>
      </c>
      <c r="I77" s="130">
        <f>C77*J77/100</f>
        <v>1.7</v>
      </c>
      <c r="J77" s="125">
        <v>100</v>
      </c>
      <c r="K77" s="125" t="s">
        <v>136</v>
      </c>
      <c r="L77" s="125" t="s">
        <v>136</v>
      </c>
      <c r="M77" s="125" t="s">
        <v>136</v>
      </c>
      <c r="N77" s="125" t="s">
        <v>136</v>
      </c>
      <c r="O77" s="125" t="s">
        <v>136</v>
      </c>
      <c r="P77" s="129" t="s">
        <v>13</v>
      </c>
      <c r="Q77" s="125" t="s">
        <v>109</v>
      </c>
      <c r="R77" s="130">
        <f t="shared" si="13"/>
        <v>2</v>
      </c>
      <c r="S77" s="125">
        <v>14000</v>
      </c>
      <c r="T77" s="127">
        <v>13.95</v>
      </c>
      <c r="U77" s="127">
        <v>997</v>
      </c>
      <c r="V77" s="46">
        <v>42795</v>
      </c>
      <c r="W77" s="46">
        <v>42979</v>
      </c>
      <c r="X77" s="125" t="s">
        <v>136</v>
      </c>
      <c r="Y77" s="125" t="s">
        <v>136</v>
      </c>
      <c r="Z77" s="125" t="s">
        <v>136</v>
      </c>
      <c r="AA77" s="125" t="s">
        <v>136</v>
      </c>
      <c r="AB77" s="125" t="s">
        <v>136</v>
      </c>
      <c r="AC77" s="125" t="s">
        <v>136</v>
      </c>
      <c r="AD77" s="125" t="s">
        <v>136</v>
      </c>
      <c r="AE77" s="125" t="s">
        <v>136</v>
      </c>
      <c r="AF77" s="125" t="s">
        <v>136</v>
      </c>
      <c r="AG77" s="125" t="s">
        <v>648</v>
      </c>
    </row>
    <row r="78" spans="1:34" ht="47.25" x14ac:dyDescent="0.25">
      <c r="A78" s="258">
        <v>49</v>
      </c>
      <c r="B78" s="258" t="str">
        <f>'Приложение № 3'!B66</f>
        <v>ул. Нефтезаводская 
(от просп. Мира до 
просп. Губкина)</v>
      </c>
      <c r="C78" s="259">
        <v>3.6</v>
      </c>
      <c r="D78" s="258">
        <v>85440</v>
      </c>
      <c r="E78" s="269">
        <f t="shared" si="10"/>
        <v>1.62</v>
      </c>
      <c r="F78" s="258">
        <v>45</v>
      </c>
      <c r="G78" s="269">
        <v>3.6</v>
      </c>
      <c r="H78" s="258">
        <v>100</v>
      </c>
      <c r="I78" s="269">
        <v>3.6</v>
      </c>
      <c r="J78" s="258">
        <v>100</v>
      </c>
      <c r="K78" s="125" t="s">
        <v>136</v>
      </c>
      <c r="L78" s="125" t="s">
        <v>136</v>
      </c>
      <c r="M78" s="125" t="s">
        <v>136</v>
      </c>
      <c r="N78" s="125" t="s">
        <v>136</v>
      </c>
      <c r="O78" s="125" t="s">
        <v>612</v>
      </c>
      <c r="P78" s="129" t="s">
        <v>13</v>
      </c>
      <c r="Q78" s="125" t="s">
        <v>109</v>
      </c>
      <c r="R78" s="130">
        <f t="shared" si="13"/>
        <v>6.4285714285714288</v>
      </c>
      <c r="S78" s="125">
        <v>45000</v>
      </c>
      <c r="T78" s="127">
        <v>48.6</v>
      </c>
      <c r="U78" s="127">
        <v>1080</v>
      </c>
      <c r="V78" s="46">
        <v>42826</v>
      </c>
      <c r="W78" s="46">
        <v>43009</v>
      </c>
      <c r="X78" s="125" t="s">
        <v>136</v>
      </c>
      <c r="Y78" s="125" t="s">
        <v>136</v>
      </c>
      <c r="Z78" s="125" t="s">
        <v>136</v>
      </c>
      <c r="AA78" s="125" t="s">
        <v>136</v>
      </c>
      <c r="AB78" s="125" t="s">
        <v>136</v>
      </c>
      <c r="AC78" s="125" t="s">
        <v>136</v>
      </c>
      <c r="AD78" s="125" t="s">
        <v>136</v>
      </c>
      <c r="AE78" s="125" t="s">
        <v>136</v>
      </c>
      <c r="AF78" s="125" t="s">
        <v>136</v>
      </c>
      <c r="AG78" s="125" t="s">
        <v>648</v>
      </c>
    </row>
    <row r="79" spans="1:34" ht="115.5" customHeight="1" x14ac:dyDescent="0.25">
      <c r="A79" s="258"/>
      <c r="B79" s="258"/>
      <c r="C79" s="259"/>
      <c r="D79" s="258"/>
      <c r="E79" s="269"/>
      <c r="F79" s="258"/>
      <c r="G79" s="269"/>
      <c r="H79" s="258"/>
      <c r="I79" s="269"/>
      <c r="J79" s="258"/>
      <c r="K79" s="258" t="s">
        <v>14</v>
      </c>
      <c r="L79" s="258" t="s">
        <v>140</v>
      </c>
      <c r="M79" s="258" t="s">
        <v>136</v>
      </c>
      <c r="N79" s="258" t="s">
        <v>136</v>
      </c>
      <c r="O79" s="258" t="s">
        <v>563</v>
      </c>
      <c r="P79" s="129" t="s">
        <v>111</v>
      </c>
      <c r="Q79" s="129" t="s">
        <v>136</v>
      </c>
      <c r="R79" s="129">
        <v>1</v>
      </c>
      <c r="S79" s="129" t="s">
        <v>136</v>
      </c>
      <c r="T79" s="100">
        <v>5.71</v>
      </c>
      <c r="U79" s="100" t="s">
        <v>136</v>
      </c>
      <c r="V79" s="100" t="s">
        <v>136</v>
      </c>
      <c r="W79" s="100" t="s">
        <v>136</v>
      </c>
      <c r="X79" s="258" t="s">
        <v>136</v>
      </c>
      <c r="Y79" s="258" t="s">
        <v>136</v>
      </c>
      <c r="Z79" s="258" t="s">
        <v>136</v>
      </c>
      <c r="AA79" s="258" t="s">
        <v>136</v>
      </c>
      <c r="AB79" s="258" t="s">
        <v>136</v>
      </c>
      <c r="AC79" s="258" t="s">
        <v>136</v>
      </c>
      <c r="AD79" s="258" t="s">
        <v>136</v>
      </c>
      <c r="AE79" s="258" t="s">
        <v>136</v>
      </c>
      <c r="AF79" s="258" t="s">
        <v>136</v>
      </c>
      <c r="AG79" s="258" t="s">
        <v>649</v>
      </c>
    </row>
    <row r="80" spans="1:34" x14ac:dyDescent="0.25">
      <c r="A80" s="258"/>
      <c r="B80" s="258"/>
      <c r="C80" s="259"/>
      <c r="D80" s="258"/>
      <c r="E80" s="269"/>
      <c r="F80" s="258"/>
      <c r="G80" s="269"/>
      <c r="H80" s="258"/>
      <c r="I80" s="269"/>
      <c r="J80" s="258"/>
      <c r="K80" s="258"/>
      <c r="L80" s="258"/>
      <c r="M80" s="258"/>
      <c r="N80" s="258"/>
      <c r="O80" s="258"/>
      <c r="P80" s="129" t="s">
        <v>112</v>
      </c>
      <c r="Q80" s="129" t="s">
        <v>113</v>
      </c>
      <c r="R80" s="129">
        <v>36</v>
      </c>
      <c r="S80" s="129" t="s">
        <v>136</v>
      </c>
      <c r="T80" s="100">
        <v>0.18</v>
      </c>
      <c r="U80" s="101">
        <f>T80/R80</f>
        <v>5.0000000000000001E-3</v>
      </c>
      <c r="V80" s="102">
        <v>42795</v>
      </c>
      <c r="W80" s="102">
        <v>43009</v>
      </c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</row>
    <row r="81" spans="1:33" ht="31.5" x14ac:dyDescent="0.25">
      <c r="A81" s="258"/>
      <c r="B81" s="258"/>
      <c r="C81" s="259"/>
      <c r="D81" s="258"/>
      <c r="E81" s="269"/>
      <c r="F81" s="258"/>
      <c r="G81" s="269"/>
      <c r="H81" s="258"/>
      <c r="I81" s="269"/>
      <c r="J81" s="258"/>
      <c r="K81" s="258"/>
      <c r="L81" s="258"/>
      <c r="M81" s="258"/>
      <c r="N81" s="258"/>
      <c r="O81" s="258"/>
      <c r="P81" s="129" t="s">
        <v>114</v>
      </c>
      <c r="Q81" s="129" t="s">
        <v>113</v>
      </c>
      <c r="R81" s="129">
        <v>1</v>
      </c>
      <c r="S81" s="129" t="s">
        <v>136</v>
      </c>
      <c r="T81" s="100">
        <v>2.2000000000000002</v>
      </c>
      <c r="U81" s="101">
        <f>T81/R81</f>
        <v>2.2000000000000002</v>
      </c>
      <c r="V81" s="102">
        <v>42917</v>
      </c>
      <c r="W81" s="102">
        <v>43009</v>
      </c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</row>
    <row r="82" spans="1:33" x14ac:dyDescent="0.25">
      <c r="A82" s="258"/>
      <c r="B82" s="258"/>
      <c r="C82" s="259"/>
      <c r="D82" s="258"/>
      <c r="E82" s="269"/>
      <c r="F82" s="258"/>
      <c r="G82" s="269"/>
      <c r="H82" s="258"/>
      <c r="I82" s="269"/>
      <c r="J82" s="258"/>
      <c r="K82" s="258"/>
      <c r="L82" s="258"/>
      <c r="M82" s="258"/>
      <c r="N82" s="258"/>
      <c r="O82" s="258"/>
      <c r="P82" s="198" t="s">
        <v>115</v>
      </c>
      <c r="Q82" s="129" t="s">
        <v>116</v>
      </c>
      <c r="R82" s="129">
        <v>200</v>
      </c>
      <c r="S82" s="129" t="s">
        <v>136</v>
      </c>
      <c r="T82" s="100">
        <v>0.3</v>
      </c>
      <c r="U82" s="101">
        <f>T82/R82</f>
        <v>1.5E-3</v>
      </c>
      <c r="V82" s="102">
        <v>42826</v>
      </c>
      <c r="W82" s="102">
        <v>43009</v>
      </c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</row>
    <row r="83" spans="1:33" x14ac:dyDescent="0.25">
      <c r="A83" s="258"/>
      <c r="B83" s="258"/>
      <c r="C83" s="259"/>
      <c r="D83" s="258"/>
      <c r="E83" s="269"/>
      <c r="F83" s="258"/>
      <c r="G83" s="269"/>
      <c r="H83" s="258"/>
      <c r="I83" s="269"/>
      <c r="J83" s="258"/>
      <c r="K83" s="258"/>
      <c r="L83" s="258"/>
      <c r="M83" s="258"/>
      <c r="N83" s="258"/>
      <c r="O83" s="258"/>
      <c r="P83" s="129" t="s">
        <v>117</v>
      </c>
      <c r="Q83" s="129" t="s">
        <v>118</v>
      </c>
      <c r="R83" s="129">
        <v>2519</v>
      </c>
      <c r="S83" s="129" t="s">
        <v>136</v>
      </c>
      <c r="T83" s="100">
        <v>3.03</v>
      </c>
      <c r="U83" s="101">
        <f>T83/R83</f>
        <v>1.2028582770940849E-3</v>
      </c>
      <c r="V83" s="102">
        <v>42767</v>
      </c>
      <c r="W83" s="102">
        <v>43009</v>
      </c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</row>
    <row r="84" spans="1:33" ht="47.25" x14ac:dyDescent="0.25">
      <c r="A84" s="258"/>
      <c r="B84" s="258"/>
      <c r="C84" s="259"/>
      <c r="D84" s="258"/>
      <c r="E84" s="269"/>
      <c r="F84" s="258"/>
      <c r="G84" s="269"/>
      <c r="H84" s="258"/>
      <c r="I84" s="269"/>
      <c r="J84" s="258"/>
      <c r="K84" s="125" t="s">
        <v>136</v>
      </c>
      <c r="L84" s="125" t="s">
        <v>136</v>
      </c>
      <c r="M84" s="125" t="s">
        <v>136</v>
      </c>
      <c r="N84" s="125" t="s">
        <v>136</v>
      </c>
      <c r="O84" s="125" t="s">
        <v>613</v>
      </c>
      <c r="P84" s="129" t="s">
        <v>119</v>
      </c>
      <c r="Q84" s="129" t="s">
        <v>113</v>
      </c>
      <c r="R84" s="129">
        <v>1</v>
      </c>
      <c r="S84" s="129" t="s">
        <v>136</v>
      </c>
      <c r="T84" s="103">
        <v>0.14499999999999999</v>
      </c>
      <c r="U84" s="101">
        <f>T84/R84</f>
        <v>0.14499999999999999</v>
      </c>
      <c r="V84" s="102">
        <v>42767</v>
      </c>
      <c r="W84" s="102">
        <v>43009</v>
      </c>
      <c r="X84" s="125" t="s">
        <v>136</v>
      </c>
      <c r="Y84" s="125" t="s">
        <v>136</v>
      </c>
      <c r="Z84" s="125" t="s">
        <v>136</v>
      </c>
      <c r="AA84" s="125" t="s">
        <v>136</v>
      </c>
      <c r="AB84" s="125" t="s">
        <v>136</v>
      </c>
      <c r="AC84" s="125" t="s">
        <v>136</v>
      </c>
      <c r="AD84" s="125" t="s">
        <v>136</v>
      </c>
      <c r="AE84" s="125" t="s">
        <v>136</v>
      </c>
      <c r="AF84" s="125" t="s">
        <v>136</v>
      </c>
      <c r="AG84" s="125" t="s">
        <v>648</v>
      </c>
    </row>
    <row r="85" spans="1:33" ht="47.25" x14ac:dyDescent="0.25">
      <c r="A85" s="125">
        <v>50</v>
      </c>
      <c r="B85" s="125" t="str">
        <f>'Приложение № 3'!B67</f>
        <v>ул. Волгоградская, от 
ул. Кондратюка до бульвара Архитекторов</v>
      </c>
      <c r="C85" s="127">
        <v>4.0999999999999996</v>
      </c>
      <c r="D85" s="125">
        <v>65250</v>
      </c>
      <c r="E85" s="130">
        <f t="shared" si="10"/>
        <v>0.61499999999999988</v>
      </c>
      <c r="F85" s="125">
        <v>15</v>
      </c>
      <c r="G85" s="130">
        <f t="shared" ref="G85:G90" si="14">C85*H85/100</f>
        <v>4.0999999999999996</v>
      </c>
      <c r="H85" s="125">
        <v>100</v>
      </c>
      <c r="I85" s="130">
        <v>4.0999999999999996</v>
      </c>
      <c r="J85" s="125">
        <v>100</v>
      </c>
      <c r="K85" s="125" t="s">
        <v>136</v>
      </c>
      <c r="L85" s="125" t="s">
        <v>136</v>
      </c>
      <c r="M85" s="125" t="s">
        <v>136</v>
      </c>
      <c r="N85" s="125" t="s">
        <v>136</v>
      </c>
      <c r="O85" s="125" t="s">
        <v>136</v>
      </c>
      <c r="P85" s="129" t="s">
        <v>13</v>
      </c>
      <c r="Q85" s="125" t="s">
        <v>109</v>
      </c>
      <c r="R85" s="130">
        <f t="shared" ref="R85:R91" si="15">S85/7000</f>
        <v>9.3214285714285712</v>
      </c>
      <c r="S85" s="125">
        <v>65250</v>
      </c>
      <c r="T85" s="127">
        <v>73.53</v>
      </c>
      <c r="U85" s="127">
        <v>1127</v>
      </c>
      <c r="V85" s="46">
        <v>42795</v>
      </c>
      <c r="W85" s="46">
        <v>43009</v>
      </c>
      <c r="X85" s="125" t="s">
        <v>136</v>
      </c>
      <c r="Y85" s="125" t="s">
        <v>136</v>
      </c>
      <c r="Z85" s="125" t="s">
        <v>136</v>
      </c>
      <c r="AA85" s="125" t="s">
        <v>136</v>
      </c>
      <c r="AB85" s="125" t="s">
        <v>136</v>
      </c>
      <c r="AC85" s="125" t="s">
        <v>136</v>
      </c>
      <c r="AD85" s="125" t="s">
        <v>136</v>
      </c>
      <c r="AE85" s="125" t="s">
        <v>136</v>
      </c>
      <c r="AF85" s="125" t="s">
        <v>136</v>
      </c>
      <c r="AG85" s="125" t="s">
        <v>648</v>
      </c>
    </row>
    <row r="86" spans="1:33" ht="63" x14ac:dyDescent="0.25">
      <c r="A86" s="125">
        <v>51</v>
      </c>
      <c r="B86" s="125" t="str">
        <f>'Приложение № 3'!B68</f>
        <v>ул. 5-я Кировская, от 
ул. О. Кошевого до пересечения с ул. Талалихина</v>
      </c>
      <c r="C86" s="127">
        <v>2.2999999999999998</v>
      </c>
      <c r="D86" s="125">
        <v>16320</v>
      </c>
      <c r="E86" s="130">
        <v>0.3</v>
      </c>
      <c r="F86" s="125">
        <v>15</v>
      </c>
      <c r="G86" s="130">
        <v>2</v>
      </c>
      <c r="H86" s="125">
        <v>100</v>
      </c>
      <c r="I86" s="130">
        <v>2</v>
      </c>
      <c r="J86" s="125">
        <v>100</v>
      </c>
      <c r="K86" s="125" t="s">
        <v>136</v>
      </c>
      <c r="L86" s="125" t="s">
        <v>136</v>
      </c>
      <c r="M86" s="125" t="s">
        <v>136</v>
      </c>
      <c r="N86" s="125" t="s">
        <v>136</v>
      </c>
      <c r="O86" s="125" t="s">
        <v>136</v>
      </c>
      <c r="P86" s="129" t="s">
        <v>13</v>
      </c>
      <c r="Q86" s="125" t="s">
        <v>109</v>
      </c>
      <c r="R86" s="130">
        <f t="shared" si="15"/>
        <v>2.3314285714285714</v>
      </c>
      <c r="S86" s="125">
        <v>16320</v>
      </c>
      <c r="T86" s="127">
        <v>16.22</v>
      </c>
      <c r="U86" s="127">
        <v>994</v>
      </c>
      <c r="V86" s="46">
        <v>42795</v>
      </c>
      <c r="W86" s="46">
        <v>42979</v>
      </c>
      <c r="X86" s="125" t="s">
        <v>136</v>
      </c>
      <c r="Y86" s="125" t="s">
        <v>136</v>
      </c>
      <c r="Z86" s="125" t="s">
        <v>136</v>
      </c>
      <c r="AA86" s="125" t="s">
        <v>136</v>
      </c>
      <c r="AB86" s="125" t="s">
        <v>136</v>
      </c>
      <c r="AC86" s="125" t="s">
        <v>136</v>
      </c>
      <c r="AD86" s="125" t="s">
        <v>136</v>
      </c>
      <c r="AE86" s="125" t="s">
        <v>136</v>
      </c>
      <c r="AF86" s="125" t="s">
        <v>136</v>
      </c>
      <c r="AG86" s="125" t="s">
        <v>648</v>
      </c>
    </row>
    <row r="87" spans="1:33" ht="47.25" x14ac:dyDescent="0.25">
      <c r="A87" s="125">
        <v>52</v>
      </c>
      <c r="B87" s="125" t="str">
        <f>'Приложение № 3'!B69</f>
        <v>ул. О. Кошевого, от 
ул. Пристанской до 
ул. 5-й Кировской</v>
      </c>
      <c r="C87" s="127">
        <v>1.8</v>
      </c>
      <c r="D87" s="125">
        <v>14000</v>
      </c>
      <c r="E87" s="130">
        <f t="shared" si="10"/>
        <v>0.36</v>
      </c>
      <c r="F87" s="125">
        <v>20</v>
      </c>
      <c r="G87" s="130">
        <f t="shared" si="14"/>
        <v>1.8</v>
      </c>
      <c r="H87" s="125">
        <v>100</v>
      </c>
      <c r="I87" s="130">
        <v>1.8</v>
      </c>
      <c r="J87" s="125">
        <v>100</v>
      </c>
      <c r="K87" s="125" t="s">
        <v>136</v>
      </c>
      <c r="L87" s="125" t="s">
        <v>136</v>
      </c>
      <c r="M87" s="125" t="s">
        <v>136</v>
      </c>
      <c r="N87" s="125" t="s">
        <v>136</v>
      </c>
      <c r="O87" s="125" t="s">
        <v>136</v>
      </c>
      <c r="P87" s="129" t="s">
        <v>13</v>
      </c>
      <c r="Q87" s="125" t="s">
        <v>109</v>
      </c>
      <c r="R87" s="130">
        <f t="shared" si="15"/>
        <v>2</v>
      </c>
      <c r="S87" s="125">
        <v>14000</v>
      </c>
      <c r="T87" s="127">
        <v>15.12</v>
      </c>
      <c r="U87" s="127">
        <v>1080</v>
      </c>
      <c r="V87" s="46">
        <v>42826</v>
      </c>
      <c r="W87" s="46">
        <v>43009</v>
      </c>
      <c r="X87" s="125" t="s">
        <v>136</v>
      </c>
      <c r="Y87" s="125" t="s">
        <v>136</v>
      </c>
      <c r="Z87" s="125" t="s">
        <v>136</v>
      </c>
      <c r="AA87" s="125" t="s">
        <v>136</v>
      </c>
      <c r="AB87" s="125" t="s">
        <v>136</v>
      </c>
      <c r="AC87" s="125" t="s">
        <v>136</v>
      </c>
      <c r="AD87" s="125" t="s">
        <v>136</v>
      </c>
      <c r="AE87" s="125" t="s">
        <v>136</v>
      </c>
      <c r="AF87" s="125" t="s">
        <v>136</v>
      </c>
      <c r="AG87" s="125" t="s">
        <v>648</v>
      </c>
    </row>
    <row r="88" spans="1:33" ht="78.75" x14ac:dyDescent="0.25">
      <c r="A88" s="125">
        <v>53</v>
      </c>
      <c r="B88" s="125" t="str">
        <f>'Приложение № 3'!B70</f>
        <v>ул. Ватутина, от бульвара Архитекторов до 
ул. Конева и от ул. Перелета до 
ул. Лукашевича</v>
      </c>
      <c r="C88" s="127">
        <v>1.7</v>
      </c>
      <c r="D88" s="125">
        <v>18000</v>
      </c>
      <c r="E88" s="130">
        <f t="shared" si="10"/>
        <v>0.34</v>
      </c>
      <c r="F88" s="125">
        <v>20</v>
      </c>
      <c r="G88" s="130">
        <f t="shared" si="14"/>
        <v>1.7</v>
      </c>
      <c r="H88" s="125">
        <v>100</v>
      </c>
      <c r="I88" s="130">
        <v>1.7</v>
      </c>
      <c r="J88" s="125">
        <v>100</v>
      </c>
      <c r="K88" s="125" t="s">
        <v>15</v>
      </c>
      <c r="L88" s="125" t="s">
        <v>16</v>
      </c>
      <c r="M88" s="125" t="s">
        <v>136</v>
      </c>
      <c r="N88" s="125" t="s">
        <v>136</v>
      </c>
      <c r="O88" s="125" t="s">
        <v>136</v>
      </c>
      <c r="P88" s="129" t="s">
        <v>13</v>
      </c>
      <c r="Q88" s="125" t="s">
        <v>109</v>
      </c>
      <c r="R88" s="130">
        <f t="shared" si="15"/>
        <v>2.5714285714285716</v>
      </c>
      <c r="S88" s="125">
        <v>18000</v>
      </c>
      <c r="T88" s="127">
        <v>19.440000000000001</v>
      </c>
      <c r="U88" s="127">
        <v>1080</v>
      </c>
      <c r="V88" s="46">
        <v>42795</v>
      </c>
      <c r="W88" s="46">
        <v>42979</v>
      </c>
      <c r="X88" s="125" t="s">
        <v>136</v>
      </c>
      <c r="Y88" s="125" t="s">
        <v>136</v>
      </c>
      <c r="Z88" s="125" t="s">
        <v>136</v>
      </c>
      <c r="AA88" s="125" t="s">
        <v>136</v>
      </c>
      <c r="AB88" s="125" t="s">
        <v>136</v>
      </c>
      <c r="AC88" s="125" t="s">
        <v>136</v>
      </c>
      <c r="AD88" s="125" t="s">
        <v>136</v>
      </c>
      <c r="AE88" s="125" t="s">
        <v>136</v>
      </c>
      <c r="AF88" s="125" t="s">
        <v>136</v>
      </c>
      <c r="AG88" s="125" t="s">
        <v>648</v>
      </c>
    </row>
    <row r="89" spans="1:33" ht="47.25" x14ac:dyDescent="0.25">
      <c r="A89" s="125">
        <v>54</v>
      </c>
      <c r="B89" s="125" t="str">
        <f>'Приложение № 3'!B71</f>
        <v>ул. 3-я Транспортная, от 
ул. Панфилова до 
ул. Индустриальной</v>
      </c>
      <c r="C89" s="127">
        <v>2</v>
      </c>
      <c r="D89" s="125">
        <v>19000</v>
      </c>
      <c r="E89" s="130">
        <f t="shared" si="10"/>
        <v>0.5</v>
      </c>
      <c r="F89" s="125">
        <v>25</v>
      </c>
      <c r="G89" s="130">
        <f t="shared" si="14"/>
        <v>2</v>
      </c>
      <c r="H89" s="125">
        <v>100</v>
      </c>
      <c r="I89" s="130">
        <v>2</v>
      </c>
      <c r="J89" s="125">
        <v>100</v>
      </c>
      <c r="K89" s="125" t="s">
        <v>136</v>
      </c>
      <c r="L89" s="125" t="s">
        <v>136</v>
      </c>
      <c r="M89" s="125" t="s">
        <v>136</v>
      </c>
      <c r="N89" s="125" t="s">
        <v>136</v>
      </c>
      <c r="O89" s="125" t="s">
        <v>136</v>
      </c>
      <c r="P89" s="129" t="s">
        <v>13</v>
      </c>
      <c r="Q89" s="125" t="s">
        <v>109</v>
      </c>
      <c r="R89" s="130">
        <f t="shared" si="15"/>
        <v>2.7142857142857144</v>
      </c>
      <c r="S89" s="125">
        <v>19000</v>
      </c>
      <c r="T89" s="127">
        <v>20.52</v>
      </c>
      <c r="U89" s="127">
        <v>1080</v>
      </c>
      <c r="V89" s="46">
        <v>42826</v>
      </c>
      <c r="W89" s="46">
        <v>43009</v>
      </c>
      <c r="X89" s="125" t="s">
        <v>136</v>
      </c>
      <c r="Y89" s="125" t="s">
        <v>136</v>
      </c>
      <c r="Z89" s="125" t="s">
        <v>136</v>
      </c>
      <c r="AA89" s="125" t="s">
        <v>136</v>
      </c>
      <c r="AB89" s="125" t="s">
        <v>136</v>
      </c>
      <c r="AC89" s="125" t="s">
        <v>136</v>
      </c>
      <c r="AD89" s="125" t="s">
        <v>136</v>
      </c>
      <c r="AE89" s="125" t="s">
        <v>136</v>
      </c>
      <c r="AF89" s="125" t="s">
        <v>136</v>
      </c>
      <c r="AG89" s="125" t="s">
        <v>648</v>
      </c>
    </row>
    <row r="90" spans="1:33" ht="47.25" x14ac:dyDescent="0.25">
      <c r="A90" s="125">
        <v>55</v>
      </c>
      <c r="B90" s="125" t="str">
        <f>'Приложение № 3'!B72</f>
        <v>ул. 4-я Челюскинцев, от 
ул. Пристанционной до 
ул. 21-й Амурской</v>
      </c>
      <c r="C90" s="127">
        <v>2.4</v>
      </c>
      <c r="D90" s="125">
        <v>22000</v>
      </c>
      <c r="E90" s="130">
        <f t="shared" si="10"/>
        <v>0.36</v>
      </c>
      <c r="F90" s="125">
        <v>15</v>
      </c>
      <c r="G90" s="130">
        <f t="shared" si="14"/>
        <v>2.4</v>
      </c>
      <c r="H90" s="125">
        <v>100</v>
      </c>
      <c r="I90" s="130">
        <v>2.4</v>
      </c>
      <c r="J90" s="125">
        <v>100</v>
      </c>
      <c r="K90" s="125" t="s">
        <v>136</v>
      </c>
      <c r="L90" s="125" t="s">
        <v>136</v>
      </c>
      <c r="M90" s="125" t="s">
        <v>136</v>
      </c>
      <c r="N90" s="125" t="s">
        <v>136</v>
      </c>
      <c r="O90" s="125" t="s">
        <v>136</v>
      </c>
      <c r="P90" s="129" t="s">
        <v>13</v>
      </c>
      <c r="Q90" s="125" t="s">
        <v>109</v>
      </c>
      <c r="R90" s="130">
        <f t="shared" si="15"/>
        <v>3.1428571428571428</v>
      </c>
      <c r="S90" s="125">
        <v>22000</v>
      </c>
      <c r="T90" s="127">
        <v>23.76</v>
      </c>
      <c r="U90" s="127">
        <v>1080</v>
      </c>
      <c r="V90" s="46">
        <v>42826</v>
      </c>
      <c r="W90" s="46">
        <v>43009</v>
      </c>
      <c r="X90" s="125" t="s">
        <v>136</v>
      </c>
      <c r="Y90" s="125" t="s">
        <v>136</v>
      </c>
      <c r="Z90" s="125" t="s">
        <v>136</v>
      </c>
      <c r="AA90" s="125" t="s">
        <v>136</v>
      </c>
      <c r="AB90" s="125" t="s">
        <v>136</v>
      </c>
      <c r="AC90" s="125" t="s">
        <v>136</v>
      </c>
      <c r="AD90" s="125" t="s">
        <v>136</v>
      </c>
      <c r="AE90" s="125" t="s">
        <v>136</v>
      </c>
      <c r="AF90" s="125" t="s">
        <v>136</v>
      </c>
      <c r="AG90" s="125" t="s">
        <v>648</v>
      </c>
    </row>
    <row r="91" spans="1:33" ht="63" x14ac:dyDescent="0.25">
      <c r="A91" s="258">
        <v>56</v>
      </c>
      <c r="B91" s="258" t="str">
        <f>'Приложение № 3'!B73</f>
        <v>просп. Королева, от 
ул. Химиков до 
ул. Заозерной и от 
ул. 7-й Дунайской до Красноярского тракта</v>
      </c>
      <c r="C91" s="259">
        <v>1.55</v>
      </c>
      <c r="D91" s="258">
        <v>20000</v>
      </c>
      <c r="E91" s="269">
        <f t="shared" si="10"/>
        <v>0.155</v>
      </c>
      <c r="F91" s="258">
        <v>10</v>
      </c>
      <c r="G91" s="269">
        <f>C91*H91/100</f>
        <v>1.55</v>
      </c>
      <c r="H91" s="258">
        <v>100</v>
      </c>
      <c r="I91" s="269">
        <v>1.55</v>
      </c>
      <c r="J91" s="258">
        <v>100</v>
      </c>
      <c r="K91" s="125" t="s">
        <v>17</v>
      </c>
      <c r="L91" s="258" t="s">
        <v>16</v>
      </c>
      <c r="M91" s="125" t="s">
        <v>136</v>
      </c>
      <c r="N91" s="125" t="s">
        <v>136</v>
      </c>
      <c r="O91" s="214" t="s">
        <v>136</v>
      </c>
      <c r="P91" s="263" t="s">
        <v>13</v>
      </c>
      <c r="Q91" s="125" t="s">
        <v>109</v>
      </c>
      <c r="R91" s="269">
        <f t="shared" si="15"/>
        <v>2.8571428571428572</v>
      </c>
      <c r="S91" s="214">
        <v>20000</v>
      </c>
      <c r="T91" s="259">
        <v>19.82</v>
      </c>
      <c r="U91" s="261">
        <v>991</v>
      </c>
      <c r="V91" s="272">
        <v>42795</v>
      </c>
      <c r="W91" s="272">
        <v>43009</v>
      </c>
      <c r="X91" s="258" t="s">
        <v>136</v>
      </c>
      <c r="Y91" s="258" t="s">
        <v>136</v>
      </c>
      <c r="Z91" s="214" t="s">
        <v>136</v>
      </c>
      <c r="AA91" s="258" t="s">
        <v>136</v>
      </c>
      <c r="AB91" s="214" t="s">
        <v>136</v>
      </c>
      <c r="AC91" s="258" t="s">
        <v>136</v>
      </c>
      <c r="AD91" s="214" t="s">
        <v>136</v>
      </c>
      <c r="AE91" s="214" t="s">
        <v>136</v>
      </c>
      <c r="AF91" s="214" t="s">
        <v>136</v>
      </c>
      <c r="AG91" s="258" t="s">
        <v>648</v>
      </c>
    </row>
    <row r="92" spans="1:33" ht="31.5" x14ac:dyDescent="0.25">
      <c r="A92" s="258"/>
      <c r="B92" s="258"/>
      <c r="C92" s="259"/>
      <c r="D92" s="258"/>
      <c r="E92" s="269"/>
      <c r="F92" s="258"/>
      <c r="G92" s="269"/>
      <c r="H92" s="258"/>
      <c r="I92" s="269"/>
      <c r="J92" s="258"/>
      <c r="K92" s="125" t="s">
        <v>18</v>
      </c>
      <c r="L92" s="258"/>
      <c r="M92" s="125" t="s">
        <v>136</v>
      </c>
      <c r="N92" s="125" t="s">
        <v>136</v>
      </c>
      <c r="O92" s="215"/>
      <c r="P92" s="263"/>
      <c r="Q92" s="125" t="s">
        <v>109</v>
      </c>
      <c r="R92" s="269"/>
      <c r="S92" s="215"/>
      <c r="T92" s="259"/>
      <c r="U92" s="262"/>
      <c r="V92" s="274"/>
      <c r="W92" s="274"/>
      <c r="X92" s="258"/>
      <c r="Y92" s="258"/>
      <c r="Z92" s="215"/>
      <c r="AA92" s="258"/>
      <c r="AB92" s="215"/>
      <c r="AC92" s="258"/>
      <c r="AD92" s="215"/>
      <c r="AE92" s="215"/>
      <c r="AF92" s="215"/>
      <c r="AG92" s="258"/>
    </row>
    <row r="93" spans="1:33" ht="47.25" x14ac:dyDescent="0.25">
      <c r="A93" s="125">
        <v>57</v>
      </c>
      <c r="B93" s="125" t="str">
        <f>'Приложение № 3'!B75</f>
        <v>ул. Гашека, от 
ул. Машиностроительной до 
просп. Сибирского</v>
      </c>
      <c r="C93" s="127">
        <v>1</v>
      </c>
      <c r="D93" s="125">
        <v>18000</v>
      </c>
      <c r="E93" s="130">
        <f t="shared" si="10"/>
        <v>0.45</v>
      </c>
      <c r="F93" s="125">
        <v>45</v>
      </c>
      <c r="G93" s="130">
        <f t="shared" ref="G93:G99" si="16">C93*H93/100</f>
        <v>1</v>
      </c>
      <c r="H93" s="125">
        <v>100</v>
      </c>
      <c r="I93" s="130">
        <v>1</v>
      </c>
      <c r="J93" s="125">
        <v>100</v>
      </c>
      <c r="K93" s="125" t="s">
        <v>136</v>
      </c>
      <c r="L93" s="125" t="s">
        <v>136</v>
      </c>
      <c r="M93" s="125" t="s">
        <v>136</v>
      </c>
      <c r="N93" s="125" t="s">
        <v>136</v>
      </c>
      <c r="O93" s="125" t="s">
        <v>136</v>
      </c>
      <c r="P93" s="129" t="s">
        <v>13</v>
      </c>
      <c r="Q93" s="125" t="s">
        <v>109</v>
      </c>
      <c r="R93" s="130">
        <f t="shared" ref="R93:R100" si="17">S93/7000</f>
        <v>2.5714285714285716</v>
      </c>
      <c r="S93" s="125">
        <v>18000</v>
      </c>
      <c r="T93" s="127">
        <v>17.82</v>
      </c>
      <c r="U93" s="127">
        <v>990</v>
      </c>
      <c r="V93" s="46">
        <v>42795</v>
      </c>
      <c r="W93" s="46">
        <v>43009</v>
      </c>
      <c r="X93" s="125" t="s">
        <v>136</v>
      </c>
      <c r="Y93" s="125" t="s">
        <v>136</v>
      </c>
      <c r="Z93" s="125" t="s">
        <v>136</v>
      </c>
      <c r="AA93" s="125" t="s">
        <v>136</v>
      </c>
      <c r="AB93" s="125" t="s">
        <v>136</v>
      </c>
      <c r="AC93" s="125" t="s">
        <v>136</v>
      </c>
      <c r="AD93" s="125" t="s">
        <v>136</v>
      </c>
      <c r="AE93" s="125" t="s">
        <v>136</v>
      </c>
      <c r="AF93" s="125" t="s">
        <v>136</v>
      </c>
      <c r="AG93" s="125" t="s">
        <v>648</v>
      </c>
    </row>
    <row r="94" spans="1:33" ht="47.25" x14ac:dyDescent="0.25">
      <c r="A94" s="125">
        <v>58</v>
      </c>
      <c r="B94" s="125" t="str">
        <f>'Приложение № 3'!B76</f>
        <v>ул. Гуртьева, от 
ул. Д. Бедного до 
ул. Новосортировочной</v>
      </c>
      <c r="C94" s="127">
        <v>1.1000000000000001</v>
      </c>
      <c r="D94" s="125">
        <v>21000</v>
      </c>
      <c r="E94" s="130">
        <f t="shared" si="10"/>
        <v>0.55000000000000004</v>
      </c>
      <c r="F94" s="125">
        <v>50</v>
      </c>
      <c r="G94" s="130">
        <f t="shared" si="16"/>
        <v>1.1000000000000001</v>
      </c>
      <c r="H94" s="125">
        <v>100</v>
      </c>
      <c r="I94" s="130">
        <v>1.1000000000000001</v>
      </c>
      <c r="J94" s="125">
        <v>100</v>
      </c>
      <c r="K94" s="125" t="s">
        <v>136</v>
      </c>
      <c r="L94" s="125" t="s">
        <v>136</v>
      </c>
      <c r="M94" s="125" t="s">
        <v>136</v>
      </c>
      <c r="N94" s="125" t="s">
        <v>136</v>
      </c>
      <c r="O94" s="125" t="s">
        <v>136</v>
      </c>
      <c r="P94" s="129" t="s">
        <v>13</v>
      </c>
      <c r="Q94" s="125" t="s">
        <v>109</v>
      </c>
      <c r="R94" s="130">
        <f t="shared" si="17"/>
        <v>3</v>
      </c>
      <c r="S94" s="125">
        <v>21000</v>
      </c>
      <c r="T94" s="127">
        <v>22.68</v>
      </c>
      <c r="U94" s="127">
        <v>1080</v>
      </c>
      <c r="V94" s="46">
        <v>42826</v>
      </c>
      <c r="W94" s="46">
        <v>43009</v>
      </c>
      <c r="X94" s="125" t="s">
        <v>136</v>
      </c>
      <c r="Y94" s="125" t="s">
        <v>136</v>
      </c>
      <c r="Z94" s="125" t="s">
        <v>136</v>
      </c>
      <c r="AA94" s="125" t="s">
        <v>136</v>
      </c>
      <c r="AB94" s="125" t="s">
        <v>136</v>
      </c>
      <c r="AC94" s="125" t="s">
        <v>136</v>
      </c>
      <c r="AD94" s="125" t="s">
        <v>136</v>
      </c>
      <c r="AE94" s="125" t="s">
        <v>136</v>
      </c>
      <c r="AF94" s="125" t="s">
        <v>136</v>
      </c>
      <c r="AG94" s="125" t="s">
        <v>648</v>
      </c>
    </row>
    <row r="95" spans="1:33" ht="47.25" x14ac:dyDescent="0.25">
      <c r="A95" s="125">
        <v>59</v>
      </c>
      <c r="B95" s="125" t="str">
        <f>'Приложение № 3'!B77</f>
        <v>ул. 25-я Северная, от 
ул. 24-й Северной до Красноярского тракта</v>
      </c>
      <c r="C95" s="127">
        <v>0.8</v>
      </c>
      <c r="D95" s="125">
        <v>9000</v>
      </c>
      <c r="E95" s="130">
        <f t="shared" si="10"/>
        <v>0.08</v>
      </c>
      <c r="F95" s="125">
        <v>10</v>
      </c>
      <c r="G95" s="130">
        <f t="shared" si="16"/>
        <v>0.8</v>
      </c>
      <c r="H95" s="125">
        <v>100</v>
      </c>
      <c r="I95" s="130">
        <v>0.8</v>
      </c>
      <c r="J95" s="125">
        <v>100</v>
      </c>
      <c r="K95" s="125" t="s">
        <v>136</v>
      </c>
      <c r="L95" s="125" t="s">
        <v>136</v>
      </c>
      <c r="M95" s="125" t="s">
        <v>136</v>
      </c>
      <c r="N95" s="125" t="s">
        <v>136</v>
      </c>
      <c r="O95" s="125" t="s">
        <v>136</v>
      </c>
      <c r="P95" s="129" t="s">
        <v>13</v>
      </c>
      <c r="Q95" s="125" t="s">
        <v>109</v>
      </c>
      <c r="R95" s="130">
        <f t="shared" si="17"/>
        <v>1.2857142857142858</v>
      </c>
      <c r="S95" s="125">
        <v>9000</v>
      </c>
      <c r="T95" s="127">
        <v>8.84</v>
      </c>
      <c r="U95" s="127">
        <v>983</v>
      </c>
      <c r="V95" s="46">
        <v>42795</v>
      </c>
      <c r="W95" s="46">
        <v>43009</v>
      </c>
      <c r="X95" s="125" t="s">
        <v>136</v>
      </c>
      <c r="Y95" s="125" t="s">
        <v>136</v>
      </c>
      <c r="Z95" s="125" t="s">
        <v>136</v>
      </c>
      <c r="AA95" s="125" t="s">
        <v>136</v>
      </c>
      <c r="AB95" s="125" t="s">
        <v>136</v>
      </c>
      <c r="AC95" s="125" t="s">
        <v>136</v>
      </c>
      <c r="AD95" s="125" t="s">
        <v>136</v>
      </c>
      <c r="AE95" s="125" t="s">
        <v>136</v>
      </c>
      <c r="AF95" s="125" t="s">
        <v>136</v>
      </c>
      <c r="AG95" s="125" t="s">
        <v>648</v>
      </c>
    </row>
    <row r="96" spans="1:33" ht="47.25" x14ac:dyDescent="0.25">
      <c r="A96" s="125">
        <v>60</v>
      </c>
      <c r="B96" s="125" t="str">
        <f>'Приложение № 3'!B78</f>
        <v>ул. 2-я Солнечная, от 
ул. Коттеджной до 
ул. Волгоградской</v>
      </c>
      <c r="C96" s="127">
        <v>1.35</v>
      </c>
      <c r="D96" s="125">
        <v>18900</v>
      </c>
      <c r="E96" s="130">
        <f t="shared" si="10"/>
        <v>0.60750000000000004</v>
      </c>
      <c r="F96" s="125">
        <v>45</v>
      </c>
      <c r="G96" s="130">
        <f t="shared" si="16"/>
        <v>1.35</v>
      </c>
      <c r="H96" s="125">
        <v>100</v>
      </c>
      <c r="I96" s="130">
        <v>1.35</v>
      </c>
      <c r="J96" s="125">
        <v>100</v>
      </c>
      <c r="K96" s="125" t="s">
        <v>136</v>
      </c>
      <c r="L96" s="125" t="s">
        <v>136</v>
      </c>
      <c r="M96" s="125" t="s">
        <v>136</v>
      </c>
      <c r="N96" s="125" t="s">
        <v>136</v>
      </c>
      <c r="O96" s="125" t="s">
        <v>136</v>
      </c>
      <c r="P96" s="129" t="s">
        <v>13</v>
      </c>
      <c r="Q96" s="125" t="s">
        <v>109</v>
      </c>
      <c r="R96" s="130">
        <f t="shared" si="17"/>
        <v>2.7</v>
      </c>
      <c r="S96" s="125">
        <v>18900</v>
      </c>
      <c r="T96" s="127">
        <v>20.411999999999999</v>
      </c>
      <c r="U96" s="127">
        <v>1080</v>
      </c>
      <c r="V96" s="46">
        <v>42826</v>
      </c>
      <c r="W96" s="46">
        <v>43009</v>
      </c>
      <c r="X96" s="125" t="s">
        <v>136</v>
      </c>
      <c r="Y96" s="125" t="s">
        <v>136</v>
      </c>
      <c r="Z96" s="125" t="s">
        <v>136</v>
      </c>
      <c r="AA96" s="125" t="s">
        <v>136</v>
      </c>
      <c r="AB96" s="125" t="s">
        <v>136</v>
      </c>
      <c r="AC96" s="125" t="s">
        <v>136</v>
      </c>
      <c r="AD96" s="125" t="s">
        <v>136</v>
      </c>
      <c r="AE96" s="125" t="s">
        <v>136</v>
      </c>
      <c r="AF96" s="125" t="s">
        <v>136</v>
      </c>
      <c r="AG96" s="125" t="s">
        <v>648</v>
      </c>
    </row>
    <row r="97" spans="1:33" ht="47.25" x14ac:dyDescent="0.25">
      <c r="A97" s="125">
        <v>61</v>
      </c>
      <c r="B97" s="125" t="str">
        <f>'Приложение № 3'!B79</f>
        <v>ул. Энтузиастов, от 
ул. Доковской до 
ул. Химиков</v>
      </c>
      <c r="C97" s="127">
        <v>3.9</v>
      </c>
      <c r="D97" s="125">
        <v>62000</v>
      </c>
      <c r="E97" s="130">
        <f t="shared" si="10"/>
        <v>0.39</v>
      </c>
      <c r="F97" s="125">
        <v>10</v>
      </c>
      <c r="G97" s="130">
        <f t="shared" si="16"/>
        <v>3.9</v>
      </c>
      <c r="H97" s="125">
        <v>100</v>
      </c>
      <c r="I97" s="130">
        <v>3.9</v>
      </c>
      <c r="J97" s="125">
        <v>100</v>
      </c>
      <c r="K97" s="125" t="s">
        <v>136</v>
      </c>
      <c r="L97" s="125" t="s">
        <v>136</v>
      </c>
      <c r="M97" s="125" t="s">
        <v>136</v>
      </c>
      <c r="N97" s="125" t="s">
        <v>136</v>
      </c>
      <c r="O97" s="125" t="s">
        <v>136</v>
      </c>
      <c r="P97" s="129" t="s">
        <v>13</v>
      </c>
      <c r="Q97" s="125" t="s">
        <v>109</v>
      </c>
      <c r="R97" s="130">
        <f t="shared" si="17"/>
        <v>8.8571428571428577</v>
      </c>
      <c r="S97" s="125">
        <v>62000</v>
      </c>
      <c r="T97" s="127">
        <v>64.680000000000007</v>
      </c>
      <c r="U97" s="127">
        <v>1080</v>
      </c>
      <c r="V97" s="46">
        <v>42826</v>
      </c>
      <c r="W97" s="46">
        <v>43009</v>
      </c>
      <c r="X97" s="125" t="s">
        <v>136</v>
      </c>
      <c r="Y97" s="125" t="s">
        <v>136</v>
      </c>
      <c r="Z97" s="125" t="s">
        <v>136</v>
      </c>
      <c r="AA97" s="125" t="s">
        <v>136</v>
      </c>
      <c r="AB97" s="125" t="s">
        <v>136</v>
      </c>
      <c r="AC97" s="125" t="s">
        <v>136</v>
      </c>
      <c r="AD97" s="125" t="s">
        <v>136</v>
      </c>
      <c r="AE97" s="125" t="s">
        <v>136</v>
      </c>
      <c r="AF97" s="125" t="s">
        <v>136</v>
      </c>
      <c r="AG97" s="125" t="s">
        <v>648</v>
      </c>
    </row>
    <row r="98" spans="1:33" ht="47.25" x14ac:dyDescent="0.25">
      <c r="A98" s="125">
        <v>62</v>
      </c>
      <c r="B98" s="125" t="str">
        <f>'Приложение № 3'!B80</f>
        <v>ул. Граничная, от 
ул. 22 Декабря до 
ул. Димитрова</v>
      </c>
      <c r="C98" s="127">
        <v>0.78</v>
      </c>
      <c r="D98" s="125">
        <v>7000</v>
      </c>
      <c r="E98" s="130">
        <f t="shared" si="10"/>
        <v>0.35100000000000003</v>
      </c>
      <c r="F98" s="125">
        <v>45</v>
      </c>
      <c r="G98" s="130">
        <f t="shared" si="16"/>
        <v>0.78</v>
      </c>
      <c r="H98" s="125">
        <v>100</v>
      </c>
      <c r="I98" s="130">
        <v>0.78</v>
      </c>
      <c r="J98" s="125">
        <v>100</v>
      </c>
      <c r="K98" s="125" t="s">
        <v>136</v>
      </c>
      <c r="L98" s="125" t="s">
        <v>136</v>
      </c>
      <c r="M98" s="125" t="s">
        <v>136</v>
      </c>
      <c r="N98" s="125" t="s">
        <v>136</v>
      </c>
      <c r="O98" s="125" t="s">
        <v>136</v>
      </c>
      <c r="P98" s="129" t="s">
        <v>13</v>
      </c>
      <c r="Q98" s="125" t="s">
        <v>109</v>
      </c>
      <c r="R98" s="130">
        <f t="shared" si="17"/>
        <v>1</v>
      </c>
      <c r="S98" s="99">
        <v>7000</v>
      </c>
      <c r="T98" s="127">
        <v>7.56</v>
      </c>
      <c r="U98" s="127">
        <v>1080</v>
      </c>
      <c r="V98" s="46">
        <v>42826</v>
      </c>
      <c r="W98" s="46">
        <v>43009</v>
      </c>
      <c r="X98" s="125" t="s">
        <v>136</v>
      </c>
      <c r="Y98" s="125" t="s">
        <v>136</v>
      </c>
      <c r="Z98" s="125" t="s">
        <v>136</v>
      </c>
      <c r="AA98" s="125" t="s">
        <v>136</v>
      </c>
      <c r="AB98" s="125" t="s">
        <v>136</v>
      </c>
      <c r="AC98" s="125" t="s">
        <v>136</v>
      </c>
      <c r="AD98" s="125" t="s">
        <v>136</v>
      </c>
      <c r="AE98" s="125" t="s">
        <v>136</v>
      </c>
      <c r="AF98" s="125" t="s">
        <v>136</v>
      </c>
      <c r="AG98" s="125" t="s">
        <v>648</v>
      </c>
    </row>
    <row r="99" spans="1:33" ht="47.25" x14ac:dyDescent="0.25">
      <c r="A99" s="125">
        <v>63</v>
      </c>
      <c r="B99" s="125" t="str">
        <f>'Приложение № 3'!B81</f>
        <v>ул. Крупской, от 
ул. Лукашевича до 
ул. Перелета</v>
      </c>
      <c r="C99" s="127">
        <v>0.7</v>
      </c>
      <c r="D99" s="125">
        <v>7200</v>
      </c>
      <c r="E99" s="130">
        <f t="shared" si="10"/>
        <v>0.35</v>
      </c>
      <c r="F99" s="125">
        <v>50</v>
      </c>
      <c r="G99" s="130">
        <f t="shared" si="16"/>
        <v>0.7</v>
      </c>
      <c r="H99" s="125">
        <v>100</v>
      </c>
      <c r="I99" s="130">
        <v>0.7</v>
      </c>
      <c r="J99" s="125">
        <v>100</v>
      </c>
      <c r="K99" s="125" t="s">
        <v>136</v>
      </c>
      <c r="L99" s="125" t="s">
        <v>136</v>
      </c>
      <c r="M99" s="125" t="s">
        <v>136</v>
      </c>
      <c r="N99" s="125" t="s">
        <v>136</v>
      </c>
      <c r="O99" s="125" t="s">
        <v>136</v>
      </c>
      <c r="P99" s="129" t="s">
        <v>13</v>
      </c>
      <c r="Q99" s="125" t="s">
        <v>109</v>
      </c>
      <c r="R99" s="130">
        <f t="shared" si="17"/>
        <v>1.0285714285714285</v>
      </c>
      <c r="S99" s="125">
        <v>7200</v>
      </c>
      <c r="T99" s="127">
        <v>7.7220000000000004</v>
      </c>
      <c r="U99" s="127">
        <v>1080</v>
      </c>
      <c r="V99" s="46">
        <v>42826</v>
      </c>
      <c r="W99" s="46">
        <v>43009</v>
      </c>
      <c r="X99" s="125" t="s">
        <v>136</v>
      </c>
      <c r="Y99" s="125" t="s">
        <v>136</v>
      </c>
      <c r="Z99" s="125" t="s">
        <v>136</v>
      </c>
      <c r="AA99" s="125" t="s">
        <v>136</v>
      </c>
      <c r="AB99" s="125" t="s">
        <v>136</v>
      </c>
      <c r="AC99" s="125" t="s">
        <v>136</v>
      </c>
      <c r="AD99" s="125" t="s">
        <v>136</v>
      </c>
      <c r="AE99" s="125" t="s">
        <v>136</v>
      </c>
      <c r="AF99" s="125" t="s">
        <v>136</v>
      </c>
      <c r="AG99" s="125" t="s">
        <v>648</v>
      </c>
    </row>
    <row r="100" spans="1:33" ht="66" customHeight="1" x14ac:dyDescent="0.25">
      <c r="A100" s="258">
        <v>64</v>
      </c>
      <c r="B100" s="258" t="str">
        <f>'Приложение № 3'!B82</f>
        <v>ул. 6-я Станционная 
(от ул. Новокирпичная до 
ул. 6-я Ленинградская)</v>
      </c>
      <c r="C100" s="259">
        <v>3.2</v>
      </c>
      <c r="D100" s="258">
        <v>28000</v>
      </c>
      <c r="E100" s="269">
        <f t="shared" si="10"/>
        <v>1.76</v>
      </c>
      <c r="F100" s="258">
        <v>55</v>
      </c>
      <c r="G100" s="269">
        <f>C100*H100/100</f>
        <v>3.2</v>
      </c>
      <c r="H100" s="258">
        <v>100</v>
      </c>
      <c r="I100" s="269">
        <v>3.2</v>
      </c>
      <c r="J100" s="258">
        <v>100</v>
      </c>
      <c r="K100" s="125" t="s">
        <v>136</v>
      </c>
      <c r="L100" s="125" t="s">
        <v>136</v>
      </c>
      <c r="M100" s="125" t="s">
        <v>136</v>
      </c>
      <c r="N100" s="125" t="s">
        <v>136</v>
      </c>
      <c r="O100" s="125" t="s">
        <v>614</v>
      </c>
      <c r="P100" s="129" t="s">
        <v>13</v>
      </c>
      <c r="Q100" s="125" t="s">
        <v>109</v>
      </c>
      <c r="R100" s="130">
        <f t="shared" si="17"/>
        <v>4</v>
      </c>
      <c r="S100" s="125">
        <v>28000</v>
      </c>
      <c r="T100" s="127">
        <v>30.24</v>
      </c>
      <c r="U100" s="127">
        <v>1080</v>
      </c>
      <c r="V100" s="46">
        <v>42826</v>
      </c>
      <c r="W100" s="46">
        <v>43009</v>
      </c>
      <c r="X100" s="125" t="s">
        <v>136</v>
      </c>
      <c r="Y100" s="125" t="s">
        <v>136</v>
      </c>
      <c r="Z100" s="125" t="s">
        <v>136</v>
      </c>
      <c r="AA100" s="125" t="s">
        <v>136</v>
      </c>
      <c r="AB100" s="125" t="s">
        <v>136</v>
      </c>
      <c r="AC100" s="125" t="s">
        <v>136</v>
      </c>
      <c r="AD100" s="125" t="s">
        <v>136</v>
      </c>
      <c r="AE100" s="125" t="s">
        <v>136</v>
      </c>
      <c r="AF100" s="125" t="s">
        <v>136</v>
      </c>
      <c r="AG100" s="125" t="s">
        <v>648</v>
      </c>
    </row>
    <row r="101" spans="1:33" ht="87.75" customHeight="1" x14ac:dyDescent="0.25">
      <c r="A101" s="258"/>
      <c r="B101" s="258"/>
      <c r="C101" s="259"/>
      <c r="D101" s="258"/>
      <c r="E101" s="269"/>
      <c r="F101" s="258"/>
      <c r="G101" s="269"/>
      <c r="H101" s="258"/>
      <c r="I101" s="269"/>
      <c r="J101" s="258"/>
      <c r="K101" s="258" t="s">
        <v>19</v>
      </c>
      <c r="L101" s="258" t="s">
        <v>141</v>
      </c>
      <c r="M101" s="258" t="s">
        <v>19</v>
      </c>
      <c r="N101" s="258" t="s">
        <v>136</v>
      </c>
      <c r="O101" s="258" t="s">
        <v>19</v>
      </c>
      <c r="P101" s="251" t="s">
        <v>136</v>
      </c>
      <c r="Q101" s="251" t="s">
        <v>136</v>
      </c>
      <c r="R101" s="251" t="s">
        <v>136</v>
      </c>
      <c r="S101" s="251" t="s">
        <v>136</v>
      </c>
      <c r="T101" s="251" t="s">
        <v>136</v>
      </c>
      <c r="U101" s="251" t="s">
        <v>136</v>
      </c>
      <c r="V101" s="251" t="s">
        <v>136</v>
      </c>
      <c r="W101" s="251" t="s">
        <v>136</v>
      </c>
      <c r="X101" s="125" t="s">
        <v>136</v>
      </c>
      <c r="Y101" s="125" t="s">
        <v>32</v>
      </c>
      <c r="Z101" s="125" t="s">
        <v>113</v>
      </c>
      <c r="AA101" s="125">
        <v>1</v>
      </c>
      <c r="AB101" s="125" t="s">
        <v>136</v>
      </c>
      <c r="AC101" s="125">
        <v>1.5</v>
      </c>
      <c r="AD101" s="125" t="s">
        <v>136</v>
      </c>
      <c r="AE101" s="46">
        <v>43282</v>
      </c>
      <c r="AF101" s="46">
        <v>43374</v>
      </c>
      <c r="AG101" s="125" t="s">
        <v>657</v>
      </c>
    </row>
    <row r="102" spans="1:33" ht="90" customHeight="1" x14ac:dyDescent="0.25">
      <c r="A102" s="258"/>
      <c r="B102" s="258"/>
      <c r="C102" s="259"/>
      <c r="D102" s="258"/>
      <c r="E102" s="269"/>
      <c r="F102" s="258"/>
      <c r="G102" s="269"/>
      <c r="H102" s="258"/>
      <c r="I102" s="269"/>
      <c r="J102" s="258"/>
      <c r="K102" s="258"/>
      <c r="L102" s="258"/>
      <c r="M102" s="258"/>
      <c r="N102" s="258"/>
      <c r="O102" s="258"/>
      <c r="P102" s="266"/>
      <c r="Q102" s="266"/>
      <c r="R102" s="266"/>
      <c r="S102" s="266"/>
      <c r="T102" s="266"/>
      <c r="U102" s="266"/>
      <c r="V102" s="266"/>
      <c r="W102" s="266"/>
      <c r="X102" s="258" t="s">
        <v>136</v>
      </c>
      <c r="Y102" s="125" t="s">
        <v>111</v>
      </c>
      <c r="Z102" s="125" t="s">
        <v>136</v>
      </c>
      <c r="AA102" s="125">
        <v>1</v>
      </c>
      <c r="AB102" s="125" t="s">
        <v>136</v>
      </c>
      <c r="AC102" s="125">
        <v>4.8499999999999996</v>
      </c>
      <c r="AD102" s="125" t="s">
        <v>136</v>
      </c>
      <c r="AE102" s="125" t="s">
        <v>136</v>
      </c>
      <c r="AF102" s="125" t="s">
        <v>136</v>
      </c>
      <c r="AG102" s="258" t="s">
        <v>650</v>
      </c>
    </row>
    <row r="103" spans="1:33" x14ac:dyDescent="0.25">
      <c r="A103" s="258"/>
      <c r="B103" s="258"/>
      <c r="C103" s="259"/>
      <c r="D103" s="258"/>
      <c r="E103" s="269"/>
      <c r="F103" s="258"/>
      <c r="G103" s="269"/>
      <c r="H103" s="258"/>
      <c r="I103" s="269"/>
      <c r="J103" s="258"/>
      <c r="K103" s="258"/>
      <c r="L103" s="258"/>
      <c r="M103" s="258"/>
      <c r="N103" s="258"/>
      <c r="O103" s="258"/>
      <c r="P103" s="266"/>
      <c r="Q103" s="266"/>
      <c r="R103" s="266"/>
      <c r="S103" s="266"/>
      <c r="T103" s="266"/>
      <c r="U103" s="266"/>
      <c r="V103" s="266"/>
      <c r="W103" s="266"/>
      <c r="X103" s="258"/>
      <c r="Y103" s="125" t="s">
        <v>112</v>
      </c>
      <c r="Z103" s="125" t="s">
        <v>113</v>
      </c>
      <c r="AA103" s="125">
        <v>10</v>
      </c>
      <c r="AB103" s="125" t="s">
        <v>136</v>
      </c>
      <c r="AC103" s="125">
        <v>0.05</v>
      </c>
      <c r="AD103" s="125">
        <f>AC103/AA103</f>
        <v>5.0000000000000001E-3</v>
      </c>
      <c r="AE103" s="46">
        <v>43160</v>
      </c>
      <c r="AF103" s="46">
        <v>43374</v>
      </c>
      <c r="AG103" s="258"/>
    </row>
    <row r="104" spans="1:33" x14ac:dyDescent="0.25">
      <c r="A104" s="258"/>
      <c r="B104" s="258"/>
      <c r="C104" s="259"/>
      <c r="D104" s="258"/>
      <c r="E104" s="269"/>
      <c r="F104" s="258"/>
      <c r="G104" s="269"/>
      <c r="H104" s="258"/>
      <c r="I104" s="269"/>
      <c r="J104" s="258"/>
      <c r="K104" s="258"/>
      <c r="L104" s="258"/>
      <c r="M104" s="258"/>
      <c r="N104" s="258"/>
      <c r="O104" s="258"/>
      <c r="P104" s="266"/>
      <c r="Q104" s="266"/>
      <c r="R104" s="266"/>
      <c r="S104" s="266"/>
      <c r="T104" s="266"/>
      <c r="U104" s="266"/>
      <c r="V104" s="266"/>
      <c r="W104" s="266"/>
      <c r="X104" s="258"/>
      <c r="Y104" s="125" t="s">
        <v>115</v>
      </c>
      <c r="Z104" s="125" t="s">
        <v>116</v>
      </c>
      <c r="AA104" s="125">
        <v>200</v>
      </c>
      <c r="AB104" s="125" t="s">
        <v>136</v>
      </c>
      <c r="AC104" s="125">
        <v>0.3</v>
      </c>
      <c r="AD104" s="131">
        <f>AC104/AA104</f>
        <v>1.5E-3</v>
      </c>
      <c r="AE104" s="46">
        <v>43191</v>
      </c>
      <c r="AF104" s="46">
        <v>43374</v>
      </c>
      <c r="AG104" s="258"/>
    </row>
    <row r="105" spans="1:33" x14ac:dyDescent="0.25">
      <c r="A105" s="258"/>
      <c r="B105" s="258"/>
      <c r="C105" s="259"/>
      <c r="D105" s="258"/>
      <c r="E105" s="269"/>
      <c r="F105" s="258"/>
      <c r="G105" s="269"/>
      <c r="H105" s="258"/>
      <c r="I105" s="269"/>
      <c r="J105" s="258"/>
      <c r="K105" s="258"/>
      <c r="L105" s="258"/>
      <c r="M105" s="258"/>
      <c r="N105" s="258"/>
      <c r="O105" s="258"/>
      <c r="P105" s="252"/>
      <c r="Q105" s="252"/>
      <c r="R105" s="252"/>
      <c r="S105" s="252"/>
      <c r="T105" s="252"/>
      <c r="U105" s="252"/>
      <c r="V105" s="252"/>
      <c r="W105" s="252"/>
      <c r="X105" s="258"/>
      <c r="Y105" s="125" t="s">
        <v>117</v>
      </c>
      <c r="Z105" s="125" t="s">
        <v>99</v>
      </c>
      <c r="AA105" s="125">
        <v>1912</v>
      </c>
      <c r="AB105" s="125" t="s">
        <v>136</v>
      </c>
      <c r="AC105" s="125">
        <v>4.5</v>
      </c>
      <c r="AD105" s="131">
        <f>AC105/AA105</f>
        <v>2.3535564853556486E-3</v>
      </c>
      <c r="AE105" s="46">
        <v>42767</v>
      </c>
      <c r="AF105" s="46">
        <v>43374</v>
      </c>
      <c r="AG105" s="258"/>
    </row>
    <row r="106" spans="1:33" ht="78.75" x14ac:dyDescent="0.25">
      <c r="A106" s="125">
        <v>65</v>
      </c>
      <c r="B106" s="125" t="str">
        <f>'Приложение № 3'!B83</f>
        <v>Сибирский просп., 
от ул. Новокирпичной до 
ул. Гашека</v>
      </c>
      <c r="C106" s="127">
        <v>0.9</v>
      </c>
      <c r="D106" s="125">
        <v>10000</v>
      </c>
      <c r="E106" s="130">
        <f t="shared" si="10"/>
        <v>0.495</v>
      </c>
      <c r="F106" s="125">
        <v>55</v>
      </c>
      <c r="G106" s="130">
        <f>C106*H106/100</f>
        <v>0.9</v>
      </c>
      <c r="H106" s="125">
        <v>100</v>
      </c>
      <c r="I106" s="130">
        <f>C106*J106/100</f>
        <v>0.9</v>
      </c>
      <c r="J106" s="125">
        <v>100</v>
      </c>
      <c r="K106" s="125" t="s">
        <v>20</v>
      </c>
      <c r="L106" s="125" t="s">
        <v>16</v>
      </c>
      <c r="M106" s="125" t="s">
        <v>136</v>
      </c>
      <c r="N106" s="125" t="s">
        <v>136</v>
      </c>
      <c r="O106" s="125" t="s">
        <v>136</v>
      </c>
      <c r="P106" s="129" t="s">
        <v>13</v>
      </c>
      <c r="Q106" s="125" t="s">
        <v>109</v>
      </c>
      <c r="R106" s="130">
        <f>S106/7000</f>
        <v>1.4285714285714286</v>
      </c>
      <c r="S106" s="125">
        <v>10000</v>
      </c>
      <c r="T106" s="127">
        <v>10.8</v>
      </c>
      <c r="U106" s="127">
        <v>1080</v>
      </c>
      <c r="V106" s="46">
        <v>42826</v>
      </c>
      <c r="W106" s="46">
        <v>43009</v>
      </c>
      <c r="X106" s="125" t="s">
        <v>136</v>
      </c>
      <c r="Y106" s="125" t="s">
        <v>136</v>
      </c>
      <c r="Z106" s="125" t="s">
        <v>136</v>
      </c>
      <c r="AA106" s="125" t="s">
        <v>136</v>
      </c>
      <c r="AB106" s="125" t="s">
        <v>136</v>
      </c>
      <c r="AC106" s="125" t="s">
        <v>136</v>
      </c>
      <c r="AD106" s="125" t="s">
        <v>136</v>
      </c>
      <c r="AE106" s="125" t="s">
        <v>136</v>
      </c>
      <c r="AF106" s="125" t="s">
        <v>136</v>
      </c>
      <c r="AG106" s="125" t="s">
        <v>648</v>
      </c>
    </row>
    <row r="107" spans="1:33" ht="47.25" x14ac:dyDescent="0.25">
      <c r="A107" s="125">
        <v>66</v>
      </c>
      <c r="B107" s="125" t="str">
        <f>'Приложение № 3'!B84</f>
        <v>ул. XXII Партсъезда, от 
ул. 1-й Челюскинцев до 
ул. Раздольной</v>
      </c>
      <c r="C107" s="127">
        <v>3.7</v>
      </c>
      <c r="D107" s="125">
        <v>36800</v>
      </c>
      <c r="E107" s="130">
        <f t="shared" si="10"/>
        <v>1.665</v>
      </c>
      <c r="F107" s="125">
        <v>45</v>
      </c>
      <c r="G107" s="130">
        <f>C107*H107/100</f>
        <v>3.7</v>
      </c>
      <c r="H107" s="125">
        <v>100</v>
      </c>
      <c r="I107" s="130">
        <f>C107*J107/100</f>
        <v>3.7</v>
      </c>
      <c r="J107" s="125">
        <v>100</v>
      </c>
      <c r="K107" s="125" t="s">
        <v>136</v>
      </c>
      <c r="L107" s="125" t="s">
        <v>136</v>
      </c>
      <c r="M107" s="125" t="s">
        <v>136</v>
      </c>
      <c r="N107" s="125" t="s">
        <v>136</v>
      </c>
      <c r="O107" s="125" t="s">
        <v>136</v>
      </c>
      <c r="P107" s="129" t="s">
        <v>13</v>
      </c>
      <c r="Q107" s="125" t="s">
        <v>109</v>
      </c>
      <c r="R107" s="130">
        <f>S107/7000</f>
        <v>5.5</v>
      </c>
      <c r="S107" s="125">
        <v>38500</v>
      </c>
      <c r="T107" s="127">
        <v>38.15</v>
      </c>
      <c r="U107" s="127">
        <v>991</v>
      </c>
      <c r="V107" s="46">
        <v>42826</v>
      </c>
      <c r="W107" s="46">
        <v>43009</v>
      </c>
      <c r="X107" s="125" t="s">
        <v>136</v>
      </c>
      <c r="Y107" s="125" t="s">
        <v>136</v>
      </c>
      <c r="Z107" s="125" t="s">
        <v>136</v>
      </c>
      <c r="AA107" s="125" t="s">
        <v>136</v>
      </c>
      <c r="AB107" s="125" t="s">
        <v>136</v>
      </c>
      <c r="AC107" s="125" t="s">
        <v>136</v>
      </c>
      <c r="AD107" s="125" t="s">
        <v>136</v>
      </c>
      <c r="AE107" s="125" t="s">
        <v>136</v>
      </c>
      <c r="AF107" s="125" t="s">
        <v>136</v>
      </c>
      <c r="AG107" s="125" t="s">
        <v>648</v>
      </c>
    </row>
    <row r="108" spans="1:33" ht="47.25" x14ac:dyDescent="0.25">
      <c r="A108" s="125">
        <v>67</v>
      </c>
      <c r="B108" s="125" t="str">
        <f>'Приложение № 3'!B85</f>
        <v>ул. Заводская, от 
ул. Нефтезаводской до 
ул. Комбинатской</v>
      </c>
      <c r="C108" s="127">
        <v>2.95</v>
      </c>
      <c r="D108" s="125">
        <v>20700</v>
      </c>
      <c r="E108" s="130">
        <f t="shared" si="10"/>
        <v>0</v>
      </c>
      <c r="F108" s="125">
        <v>0</v>
      </c>
      <c r="G108" s="130">
        <f>C108*H108/100</f>
        <v>2.95</v>
      </c>
      <c r="H108" s="125">
        <v>100</v>
      </c>
      <c r="I108" s="130">
        <f>C108*J108/100</f>
        <v>2.95</v>
      </c>
      <c r="J108" s="125">
        <v>100</v>
      </c>
      <c r="K108" s="125" t="s">
        <v>136</v>
      </c>
      <c r="L108" s="125" t="s">
        <v>136</v>
      </c>
      <c r="M108" s="125" t="s">
        <v>136</v>
      </c>
      <c r="N108" s="125" t="s">
        <v>136</v>
      </c>
      <c r="O108" s="125" t="s">
        <v>136</v>
      </c>
      <c r="P108" s="129" t="s">
        <v>13</v>
      </c>
      <c r="Q108" s="125" t="s">
        <v>109</v>
      </c>
      <c r="R108" s="130">
        <f>S108/7000</f>
        <v>2.9571428571428573</v>
      </c>
      <c r="S108" s="125">
        <v>20700</v>
      </c>
      <c r="T108" s="127">
        <v>22.302</v>
      </c>
      <c r="U108" s="127">
        <v>1080</v>
      </c>
      <c r="V108" s="46">
        <v>42826</v>
      </c>
      <c r="W108" s="46">
        <v>43009</v>
      </c>
      <c r="X108" s="125" t="s">
        <v>136</v>
      </c>
      <c r="Y108" s="125" t="s">
        <v>136</v>
      </c>
      <c r="Z108" s="125" t="s">
        <v>136</v>
      </c>
      <c r="AA108" s="125" t="s">
        <v>136</v>
      </c>
      <c r="AB108" s="125" t="s">
        <v>136</v>
      </c>
      <c r="AC108" s="125" t="s">
        <v>136</v>
      </c>
      <c r="AD108" s="125" t="s">
        <v>136</v>
      </c>
      <c r="AE108" s="125" t="s">
        <v>136</v>
      </c>
      <c r="AF108" s="125" t="s">
        <v>136</v>
      </c>
      <c r="AG108" s="125" t="s">
        <v>648</v>
      </c>
    </row>
    <row r="109" spans="1:33" ht="47.25" x14ac:dyDescent="0.25">
      <c r="A109" s="125">
        <v>68</v>
      </c>
      <c r="B109" s="125" t="str">
        <f>'Приложение № 3'!B86</f>
        <v>ул. 1-я Заводская, от 
просп. Губкина до 
ул. Энтузиастов</v>
      </c>
      <c r="C109" s="127">
        <v>2.1</v>
      </c>
      <c r="D109" s="125">
        <v>23100</v>
      </c>
      <c r="E109" s="130">
        <f t="shared" si="10"/>
        <v>0</v>
      </c>
      <c r="F109" s="125">
        <v>0</v>
      </c>
      <c r="G109" s="130">
        <f>C109*H109/100</f>
        <v>2.1</v>
      </c>
      <c r="H109" s="125">
        <v>100</v>
      </c>
      <c r="I109" s="130">
        <f>C109*J109/100</f>
        <v>2.1</v>
      </c>
      <c r="J109" s="125">
        <v>100</v>
      </c>
      <c r="K109" s="125" t="s">
        <v>136</v>
      </c>
      <c r="L109" s="125" t="s">
        <v>136</v>
      </c>
      <c r="M109" s="125" t="s">
        <v>136</v>
      </c>
      <c r="N109" s="125" t="s">
        <v>136</v>
      </c>
      <c r="O109" s="125" t="s">
        <v>136</v>
      </c>
      <c r="P109" s="129" t="s">
        <v>13</v>
      </c>
      <c r="Q109" s="125" t="s">
        <v>109</v>
      </c>
      <c r="R109" s="130">
        <f>S109/7000</f>
        <v>3.3</v>
      </c>
      <c r="S109" s="125">
        <v>23100</v>
      </c>
      <c r="T109" s="127">
        <v>24.948</v>
      </c>
      <c r="U109" s="127">
        <v>1080</v>
      </c>
      <c r="V109" s="46">
        <v>42826</v>
      </c>
      <c r="W109" s="46">
        <v>43009</v>
      </c>
      <c r="X109" s="125" t="s">
        <v>136</v>
      </c>
      <c r="Y109" s="125" t="s">
        <v>136</v>
      </c>
      <c r="Z109" s="125" t="s">
        <v>136</v>
      </c>
      <c r="AA109" s="125" t="s">
        <v>136</v>
      </c>
      <c r="AB109" s="125" t="s">
        <v>136</v>
      </c>
      <c r="AC109" s="125" t="s">
        <v>136</v>
      </c>
      <c r="AD109" s="125" t="s">
        <v>136</v>
      </c>
      <c r="AE109" s="125" t="s">
        <v>136</v>
      </c>
      <c r="AF109" s="125" t="s">
        <v>136</v>
      </c>
      <c r="AG109" s="125" t="s">
        <v>648</v>
      </c>
    </row>
    <row r="110" spans="1:33" ht="47.25" x14ac:dyDescent="0.25">
      <c r="A110" s="258">
        <v>69</v>
      </c>
      <c r="B110" s="258" t="str">
        <f>'Приложение № 3'!B87</f>
        <v>просп. К. Маркса 
(от ул. Лобкова до 
ул. Лермонтова)</v>
      </c>
      <c r="C110" s="259">
        <v>4.7</v>
      </c>
      <c r="D110" s="258">
        <v>119025</v>
      </c>
      <c r="E110" s="269">
        <f t="shared" si="10"/>
        <v>1.175</v>
      </c>
      <c r="F110" s="258">
        <v>25</v>
      </c>
      <c r="G110" s="269">
        <f>C110*H110/100</f>
        <v>1.175</v>
      </c>
      <c r="H110" s="258">
        <v>25</v>
      </c>
      <c r="I110" s="269">
        <f>C110*J110/100</f>
        <v>4.7</v>
      </c>
      <c r="J110" s="258">
        <v>100</v>
      </c>
      <c r="K110" s="125" t="s">
        <v>136</v>
      </c>
      <c r="L110" s="125" t="s">
        <v>136</v>
      </c>
      <c r="M110" s="125" t="s">
        <v>136</v>
      </c>
      <c r="N110" s="125" t="s">
        <v>136</v>
      </c>
      <c r="O110" s="125" t="s">
        <v>136</v>
      </c>
      <c r="P110" s="129" t="s">
        <v>136</v>
      </c>
      <c r="Q110" s="129" t="s">
        <v>136</v>
      </c>
      <c r="R110" s="125" t="s">
        <v>136</v>
      </c>
      <c r="S110" s="125" t="s">
        <v>136</v>
      </c>
      <c r="T110" s="127" t="s">
        <v>136</v>
      </c>
      <c r="U110" s="127" t="s">
        <v>136</v>
      </c>
      <c r="V110" s="127" t="s">
        <v>136</v>
      </c>
      <c r="W110" s="127" t="s">
        <v>136</v>
      </c>
      <c r="X110" s="125" t="s">
        <v>136</v>
      </c>
      <c r="Y110" s="129" t="s">
        <v>13</v>
      </c>
      <c r="Z110" s="125" t="s">
        <v>109</v>
      </c>
      <c r="AA110" s="125">
        <v>4.7</v>
      </c>
      <c r="AB110" s="125">
        <v>119025</v>
      </c>
      <c r="AC110" s="131">
        <v>128.54599999999999</v>
      </c>
      <c r="AD110" s="130">
        <v>1080</v>
      </c>
      <c r="AE110" s="46">
        <v>43160</v>
      </c>
      <c r="AF110" s="46">
        <v>43374</v>
      </c>
      <c r="AG110" s="125" t="s">
        <v>648</v>
      </c>
    </row>
    <row r="111" spans="1:33" ht="31.5" x14ac:dyDescent="0.25">
      <c r="A111" s="258"/>
      <c r="B111" s="258"/>
      <c r="C111" s="259"/>
      <c r="D111" s="258"/>
      <c r="E111" s="269"/>
      <c r="F111" s="258"/>
      <c r="G111" s="269"/>
      <c r="H111" s="258"/>
      <c r="I111" s="269"/>
      <c r="J111" s="258"/>
      <c r="K111" s="125" t="s">
        <v>21</v>
      </c>
      <c r="L111" s="258" t="s">
        <v>140</v>
      </c>
      <c r="M111" s="129" t="s">
        <v>136</v>
      </c>
      <c r="N111" s="129" t="s">
        <v>136</v>
      </c>
      <c r="O111" s="129" t="s">
        <v>21</v>
      </c>
      <c r="P111" s="125" t="s">
        <v>111</v>
      </c>
      <c r="Q111" s="125" t="s">
        <v>136</v>
      </c>
      <c r="R111" s="129">
        <v>1</v>
      </c>
      <c r="S111" s="129" t="s">
        <v>136</v>
      </c>
      <c r="T111" s="127">
        <v>6.92</v>
      </c>
      <c r="U111" s="55" t="s">
        <v>136</v>
      </c>
      <c r="V111" s="127" t="s">
        <v>136</v>
      </c>
      <c r="W111" s="127" t="s">
        <v>136</v>
      </c>
      <c r="X111" s="258" t="s">
        <v>136</v>
      </c>
      <c r="Y111" s="258" t="s">
        <v>136</v>
      </c>
      <c r="Z111" s="214" t="s">
        <v>136</v>
      </c>
      <c r="AA111" s="263" t="s">
        <v>136</v>
      </c>
      <c r="AB111" s="263" t="s">
        <v>136</v>
      </c>
      <c r="AC111" s="258" t="s">
        <v>136</v>
      </c>
      <c r="AD111" s="258" t="s">
        <v>136</v>
      </c>
      <c r="AE111" s="258" t="s">
        <v>136</v>
      </c>
      <c r="AF111" s="258" t="s">
        <v>136</v>
      </c>
      <c r="AG111" s="258" t="s">
        <v>655</v>
      </c>
    </row>
    <row r="112" spans="1:33" ht="47.25" x14ac:dyDescent="0.25">
      <c r="A112" s="258"/>
      <c r="B112" s="258"/>
      <c r="C112" s="259"/>
      <c r="D112" s="258"/>
      <c r="E112" s="269"/>
      <c r="F112" s="258"/>
      <c r="G112" s="269"/>
      <c r="H112" s="258"/>
      <c r="I112" s="269"/>
      <c r="J112" s="258"/>
      <c r="K112" s="125" t="s">
        <v>22</v>
      </c>
      <c r="L112" s="258"/>
      <c r="M112" s="129" t="s">
        <v>136</v>
      </c>
      <c r="N112" s="129" t="s">
        <v>136</v>
      </c>
      <c r="O112" s="129" t="s">
        <v>22</v>
      </c>
      <c r="P112" s="125" t="s">
        <v>112</v>
      </c>
      <c r="Q112" s="125" t="s">
        <v>113</v>
      </c>
      <c r="R112" s="129">
        <v>147</v>
      </c>
      <c r="S112" s="129" t="s">
        <v>136</v>
      </c>
      <c r="T112" s="127">
        <v>0.73</v>
      </c>
      <c r="U112" s="55">
        <f>T112/R112</f>
        <v>4.9659863945578234E-3</v>
      </c>
      <c r="V112" s="46">
        <v>42795</v>
      </c>
      <c r="W112" s="102">
        <v>43009</v>
      </c>
      <c r="X112" s="258"/>
      <c r="Y112" s="258"/>
      <c r="Z112" s="248"/>
      <c r="AA112" s="263"/>
      <c r="AB112" s="263"/>
      <c r="AC112" s="258"/>
      <c r="AD112" s="258"/>
      <c r="AE112" s="258"/>
      <c r="AF112" s="258"/>
      <c r="AG112" s="258"/>
    </row>
    <row r="113" spans="1:33" ht="31.5" x14ac:dyDescent="0.25">
      <c r="A113" s="258"/>
      <c r="B113" s="258"/>
      <c r="C113" s="259"/>
      <c r="D113" s="258"/>
      <c r="E113" s="269"/>
      <c r="F113" s="258"/>
      <c r="G113" s="269"/>
      <c r="H113" s="258"/>
      <c r="I113" s="269"/>
      <c r="J113" s="258"/>
      <c r="K113" s="125" t="s">
        <v>23</v>
      </c>
      <c r="L113" s="258"/>
      <c r="M113" s="129" t="s">
        <v>136</v>
      </c>
      <c r="N113" s="129" t="s">
        <v>136</v>
      </c>
      <c r="O113" s="129" t="s">
        <v>23</v>
      </c>
      <c r="P113" s="125" t="s">
        <v>114</v>
      </c>
      <c r="Q113" s="125" t="s">
        <v>113</v>
      </c>
      <c r="R113" s="129">
        <v>1</v>
      </c>
      <c r="S113" s="129" t="s">
        <v>136</v>
      </c>
      <c r="T113" s="127">
        <v>1.2</v>
      </c>
      <c r="U113" s="55">
        <f>T113/R113</f>
        <v>1.2</v>
      </c>
      <c r="V113" s="46">
        <v>42917</v>
      </c>
      <c r="W113" s="102">
        <v>43009</v>
      </c>
      <c r="X113" s="258"/>
      <c r="Y113" s="258"/>
      <c r="Z113" s="248"/>
      <c r="AA113" s="263"/>
      <c r="AB113" s="263"/>
      <c r="AC113" s="258"/>
      <c r="AD113" s="258"/>
      <c r="AE113" s="258"/>
      <c r="AF113" s="258"/>
      <c r="AG113" s="258"/>
    </row>
    <row r="114" spans="1:33" ht="47.25" x14ac:dyDescent="0.25">
      <c r="A114" s="258"/>
      <c r="B114" s="258"/>
      <c r="C114" s="259"/>
      <c r="D114" s="258"/>
      <c r="E114" s="269"/>
      <c r="F114" s="258"/>
      <c r="G114" s="269"/>
      <c r="H114" s="258"/>
      <c r="I114" s="269"/>
      <c r="J114" s="258"/>
      <c r="K114" s="125" t="s">
        <v>24</v>
      </c>
      <c r="L114" s="258"/>
      <c r="M114" s="129" t="s">
        <v>136</v>
      </c>
      <c r="N114" s="129" t="s">
        <v>136</v>
      </c>
      <c r="O114" s="129" t="s">
        <v>570</v>
      </c>
      <c r="P114" s="258" t="s">
        <v>115</v>
      </c>
      <c r="Q114" s="214" t="s">
        <v>116</v>
      </c>
      <c r="R114" s="214">
        <v>400</v>
      </c>
      <c r="S114" s="214" t="s">
        <v>136</v>
      </c>
      <c r="T114" s="261">
        <v>0.5</v>
      </c>
      <c r="U114" s="276">
        <f>T114/R114</f>
        <v>1.25E-3</v>
      </c>
      <c r="V114" s="272">
        <v>42826</v>
      </c>
      <c r="W114" s="272">
        <v>43009</v>
      </c>
      <c r="X114" s="258"/>
      <c r="Y114" s="258"/>
      <c r="Z114" s="248"/>
      <c r="AA114" s="263"/>
      <c r="AB114" s="263"/>
      <c r="AC114" s="258"/>
      <c r="AD114" s="258"/>
      <c r="AE114" s="258"/>
      <c r="AF114" s="258"/>
      <c r="AG114" s="258"/>
    </row>
    <row r="115" spans="1:33" ht="31.5" x14ac:dyDescent="0.25">
      <c r="A115" s="258"/>
      <c r="B115" s="258"/>
      <c r="C115" s="259"/>
      <c r="D115" s="258"/>
      <c r="E115" s="269"/>
      <c r="F115" s="258"/>
      <c r="G115" s="269"/>
      <c r="H115" s="258"/>
      <c r="I115" s="269"/>
      <c r="J115" s="258"/>
      <c r="K115" s="125" t="s">
        <v>25</v>
      </c>
      <c r="L115" s="258"/>
      <c r="M115" s="129" t="s">
        <v>136</v>
      </c>
      <c r="N115" s="129" t="s">
        <v>136</v>
      </c>
      <c r="O115" s="129" t="s">
        <v>25</v>
      </c>
      <c r="P115" s="258"/>
      <c r="Q115" s="248"/>
      <c r="R115" s="248"/>
      <c r="S115" s="248"/>
      <c r="T115" s="267"/>
      <c r="U115" s="277"/>
      <c r="V115" s="279"/>
      <c r="W115" s="279"/>
      <c r="X115" s="258"/>
      <c r="Y115" s="258"/>
      <c r="Z115" s="248"/>
      <c r="AA115" s="263"/>
      <c r="AB115" s="263"/>
      <c r="AC115" s="258"/>
      <c r="AD115" s="258"/>
      <c r="AE115" s="258"/>
      <c r="AF115" s="258"/>
      <c r="AG115" s="258"/>
    </row>
    <row r="116" spans="1:33" ht="47.25" x14ac:dyDescent="0.25">
      <c r="A116" s="258"/>
      <c r="B116" s="258"/>
      <c r="C116" s="259"/>
      <c r="D116" s="258"/>
      <c r="E116" s="269"/>
      <c r="F116" s="258"/>
      <c r="G116" s="269"/>
      <c r="H116" s="258"/>
      <c r="I116" s="269"/>
      <c r="J116" s="258"/>
      <c r="K116" s="125" t="s">
        <v>174</v>
      </c>
      <c r="L116" s="258"/>
      <c r="M116" s="129" t="s">
        <v>136</v>
      </c>
      <c r="N116" s="129" t="s">
        <v>136</v>
      </c>
      <c r="O116" s="129" t="s">
        <v>572</v>
      </c>
      <c r="P116" s="258"/>
      <c r="Q116" s="248"/>
      <c r="R116" s="248"/>
      <c r="S116" s="248"/>
      <c r="T116" s="267"/>
      <c r="U116" s="277"/>
      <c r="V116" s="279"/>
      <c r="W116" s="279"/>
      <c r="X116" s="258"/>
      <c r="Y116" s="258"/>
      <c r="Z116" s="248"/>
      <c r="AA116" s="263"/>
      <c r="AB116" s="263"/>
      <c r="AC116" s="258"/>
      <c r="AD116" s="258"/>
      <c r="AE116" s="258"/>
      <c r="AF116" s="258"/>
      <c r="AG116" s="258"/>
    </row>
    <row r="117" spans="1:33" ht="47.25" x14ac:dyDescent="0.25">
      <c r="A117" s="258"/>
      <c r="B117" s="258"/>
      <c r="C117" s="259"/>
      <c r="D117" s="258"/>
      <c r="E117" s="269"/>
      <c r="F117" s="258"/>
      <c r="G117" s="269"/>
      <c r="H117" s="258"/>
      <c r="I117" s="269"/>
      <c r="J117" s="258"/>
      <c r="K117" s="125" t="s">
        <v>26</v>
      </c>
      <c r="L117" s="258"/>
      <c r="M117" s="129" t="s">
        <v>136</v>
      </c>
      <c r="N117" s="129" t="s">
        <v>136</v>
      </c>
      <c r="O117" s="129" t="s">
        <v>573</v>
      </c>
      <c r="P117" s="258"/>
      <c r="Q117" s="215"/>
      <c r="R117" s="215"/>
      <c r="S117" s="215"/>
      <c r="T117" s="262"/>
      <c r="U117" s="278"/>
      <c r="V117" s="273"/>
      <c r="W117" s="273"/>
      <c r="X117" s="258"/>
      <c r="Y117" s="258"/>
      <c r="Z117" s="248"/>
      <c r="AA117" s="263"/>
      <c r="AB117" s="263"/>
      <c r="AC117" s="258"/>
      <c r="AD117" s="258"/>
      <c r="AE117" s="258"/>
      <c r="AF117" s="258"/>
      <c r="AG117" s="258"/>
    </row>
    <row r="118" spans="1:33" ht="47.25" x14ac:dyDescent="0.25">
      <c r="A118" s="258"/>
      <c r="B118" s="258"/>
      <c r="C118" s="259"/>
      <c r="D118" s="258"/>
      <c r="E118" s="269"/>
      <c r="F118" s="258"/>
      <c r="G118" s="269"/>
      <c r="H118" s="258"/>
      <c r="I118" s="269"/>
      <c r="J118" s="258"/>
      <c r="K118" s="125" t="s">
        <v>27</v>
      </c>
      <c r="L118" s="258"/>
      <c r="M118" s="129" t="s">
        <v>136</v>
      </c>
      <c r="N118" s="129" t="s">
        <v>136</v>
      </c>
      <c r="O118" s="129" t="s">
        <v>574</v>
      </c>
      <c r="P118" s="125" t="s">
        <v>117</v>
      </c>
      <c r="Q118" s="125" t="s">
        <v>99</v>
      </c>
      <c r="R118" s="129">
        <v>3734</v>
      </c>
      <c r="S118" s="129" t="s">
        <v>136</v>
      </c>
      <c r="T118" s="127">
        <v>4.49</v>
      </c>
      <c r="U118" s="55">
        <f>T118/R118</f>
        <v>1.2024638457418318E-3</v>
      </c>
      <c r="V118" s="46">
        <v>42767</v>
      </c>
      <c r="W118" s="102">
        <v>43009</v>
      </c>
      <c r="X118" s="258"/>
      <c r="Y118" s="258"/>
      <c r="Z118" s="215"/>
      <c r="AA118" s="263"/>
      <c r="AB118" s="263"/>
      <c r="AC118" s="258"/>
      <c r="AD118" s="258"/>
      <c r="AE118" s="258"/>
      <c r="AF118" s="258"/>
      <c r="AG118" s="258"/>
    </row>
    <row r="119" spans="1:33" ht="47.25" x14ac:dyDescent="0.25">
      <c r="A119" s="125">
        <v>70</v>
      </c>
      <c r="B119" s="125" t="str">
        <f>'Приложение № 3'!B95</f>
        <v>ул. Фрунзе, от 
ул. Орджоникидзе до 
ул. Булатова</v>
      </c>
      <c r="C119" s="127">
        <v>0.7</v>
      </c>
      <c r="D119" s="125">
        <v>17000</v>
      </c>
      <c r="E119" s="130">
        <f t="shared" si="10"/>
        <v>0.35</v>
      </c>
      <c r="F119" s="125">
        <v>50</v>
      </c>
      <c r="G119" s="130">
        <f>C119*H119/100</f>
        <v>0.35</v>
      </c>
      <c r="H119" s="125">
        <v>50</v>
      </c>
      <c r="I119" s="130">
        <f>C119*J119/100</f>
        <v>0.7</v>
      </c>
      <c r="J119" s="125">
        <v>100</v>
      </c>
      <c r="K119" s="125" t="s">
        <v>136</v>
      </c>
      <c r="L119" s="125" t="s">
        <v>136</v>
      </c>
      <c r="M119" s="125" t="s">
        <v>136</v>
      </c>
      <c r="N119" s="125" t="s">
        <v>136</v>
      </c>
      <c r="O119" s="125" t="s">
        <v>136</v>
      </c>
      <c r="P119" s="129" t="s">
        <v>136</v>
      </c>
      <c r="Q119" s="129" t="s">
        <v>136</v>
      </c>
      <c r="R119" s="125" t="s">
        <v>136</v>
      </c>
      <c r="S119" s="125" t="s">
        <v>136</v>
      </c>
      <c r="T119" s="127" t="s">
        <v>136</v>
      </c>
      <c r="U119" s="127" t="s">
        <v>136</v>
      </c>
      <c r="V119" s="127" t="s">
        <v>136</v>
      </c>
      <c r="W119" s="127" t="s">
        <v>136</v>
      </c>
      <c r="X119" s="125" t="s">
        <v>136</v>
      </c>
      <c r="Y119" s="129" t="s">
        <v>13</v>
      </c>
      <c r="Z119" s="125" t="s">
        <v>109</v>
      </c>
      <c r="AA119" s="130">
        <f>AB119/7000</f>
        <v>2.4285714285714284</v>
      </c>
      <c r="AB119" s="125">
        <v>17000</v>
      </c>
      <c r="AC119" s="131">
        <v>18.36</v>
      </c>
      <c r="AD119" s="130">
        <v>1080</v>
      </c>
      <c r="AE119" s="46">
        <v>43160</v>
      </c>
      <c r="AF119" s="46">
        <v>43374</v>
      </c>
      <c r="AG119" s="125" t="s">
        <v>648</v>
      </c>
    </row>
    <row r="120" spans="1:33" ht="78.75" x14ac:dyDescent="0.25">
      <c r="A120" s="125">
        <v>71</v>
      </c>
      <c r="B120" s="125" t="str">
        <f>'Приложение № 3'!B96</f>
        <v>ул. 1-я Трамвайная, от 
ул. Воровского до 
ул. М. Леонова</v>
      </c>
      <c r="C120" s="127">
        <v>1.7</v>
      </c>
      <c r="D120" s="125">
        <v>22000</v>
      </c>
      <c r="E120" s="130">
        <f t="shared" si="10"/>
        <v>0.51</v>
      </c>
      <c r="F120" s="125">
        <v>30</v>
      </c>
      <c r="G120" s="130">
        <f>C120*H120/100</f>
        <v>0.51</v>
      </c>
      <c r="H120" s="125">
        <v>30</v>
      </c>
      <c r="I120" s="130">
        <f>C120*J120/100</f>
        <v>1.7</v>
      </c>
      <c r="J120" s="125">
        <v>100</v>
      </c>
      <c r="K120" s="125" t="s">
        <v>28</v>
      </c>
      <c r="L120" s="125" t="s">
        <v>16</v>
      </c>
      <c r="M120" s="125" t="s">
        <v>28</v>
      </c>
      <c r="N120" s="125" t="s">
        <v>136</v>
      </c>
      <c r="O120" s="125" t="s">
        <v>136</v>
      </c>
      <c r="P120" s="125" t="s">
        <v>136</v>
      </c>
      <c r="Q120" s="125" t="s">
        <v>136</v>
      </c>
      <c r="R120" s="125" t="s">
        <v>136</v>
      </c>
      <c r="S120" s="125" t="s">
        <v>136</v>
      </c>
      <c r="T120" s="127" t="s">
        <v>136</v>
      </c>
      <c r="U120" s="127" t="s">
        <v>136</v>
      </c>
      <c r="V120" s="127" t="s">
        <v>136</v>
      </c>
      <c r="W120" s="127" t="s">
        <v>136</v>
      </c>
      <c r="X120" s="125" t="s">
        <v>136</v>
      </c>
      <c r="Y120" s="129" t="s">
        <v>13</v>
      </c>
      <c r="Z120" s="125" t="s">
        <v>109</v>
      </c>
      <c r="AA120" s="130">
        <f>AB120/7000</f>
        <v>3.1428571428571428</v>
      </c>
      <c r="AB120" s="125">
        <v>22000</v>
      </c>
      <c r="AC120" s="131">
        <v>23.76</v>
      </c>
      <c r="AD120" s="130">
        <v>1080</v>
      </c>
      <c r="AE120" s="46">
        <v>43160</v>
      </c>
      <c r="AF120" s="46">
        <v>43374</v>
      </c>
      <c r="AG120" s="125" t="s">
        <v>648</v>
      </c>
    </row>
    <row r="121" spans="1:33" ht="47.25" x14ac:dyDescent="0.25">
      <c r="A121" s="125">
        <v>72</v>
      </c>
      <c r="B121" s="125" t="str">
        <f>'Приложение № 3'!B97</f>
        <v>ул. М. Леонова, от 
ул. 1-й Трамвайной до 
ул.  13-й Комсомольской</v>
      </c>
      <c r="C121" s="127">
        <v>0.5</v>
      </c>
      <c r="D121" s="125">
        <v>4000</v>
      </c>
      <c r="E121" s="130">
        <f t="shared" si="10"/>
        <v>0.05</v>
      </c>
      <c r="F121" s="125">
        <v>10</v>
      </c>
      <c r="G121" s="130">
        <f>C121*H121/100</f>
        <v>0.05</v>
      </c>
      <c r="H121" s="125">
        <v>10</v>
      </c>
      <c r="I121" s="130">
        <f>C121*J121/100</f>
        <v>0.5</v>
      </c>
      <c r="J121" s="125">
        <v>100</v>
      </c>
      <c r="K121" s="125" t="s">
        <v>136</v>
      </c>
      <c r="L121" s="125" t="s">
        <v>136</v>
      </c>
      <c r="M121" s="125" t="s">
        <v>136</v>
      </c>
      <c r="N121" s="125" t="s">
        <v>136</v>
      </c>
      <c r="O121" s="125" t="s">
        <v>136</v>
      </c>
      <c r="P121" s="125" t="s">
        <v>136</v>
      </c>
      <c r="Q121" s="125" t="s">
        <v>136</v>
      </c>
      <c r="R121" s="125" t="s">
        <v>136</v>
      </c>
      <c r="S121" s="125" t="s">
        <v>136</v>
      </c>
      <c r="T121" s="127" t="s">
        <v>136</v>
      </c>
      <c r="U121" s="127" t="s">
        <v>136</v>
      </c>
      <c r="V121" s="127" t="s">
        <v>136</v>
      </c>
      <c r="W121" s="127" t="s">
        <v>136</v>
      </c>
      <c r="X121" s="125" t="s">
        <v>136</v>
      </c>
      <c r="Y121" s="129" t="s">
        <v>13</v>
      </c>
      <c r="Z121" s="125" t="s">
        <v>109</v>
      </c>
      <c r="AA121" s="130">
        <f>AB121/7000</f>
        <v>0.5714285714285714</v>
      </c>
      <c r="AB121" s="125">
        <v>4000</v>
      </c>
      <c r="AC121" s="131">
        <v>4.32</v>
      </c>
      <c r="AD121" s="130">
        <v>1080</v>
      </c>
      <c r="AE121" s="46">
        <v>43160</v>
      </c>
      <c r="AF121" s="46">
        <v>43374</v>
      </c>
      <c r="AG121" s="125" t="s">
        <v>648</v>
      </c>
    </row>
    <row r="122" spans="1:33" ht="47.25" x14ac:dyDescent="0.25">
      <c r="A122" s="125">
        <v>73</v>
      </c>
      <c r="B122" s="125" t="str">
        <f>'Приложение № 3'!B98</f>
        <v xml:space="preserve">ул. 13-я Комсомольская, от 
ул. М. Леонова до Черлакского тракта </v>
      </c>
      <c r="C122" s="127">
        <v>0.3</v>
      </c>
      <c r="D122" s="125">
        <v>3000</v>
      </c>
      <c r="E122" s="130">
        <f t="shared" si="10"/>
        <v>0</v>
      </c>
      <c r="F122" s="125">
        <v>0</v>
      </c>
      <c r="G122" s="130">
        <f>C122*H122/100</f>
        <v>0</v>
      </c>
      <c r="H122" s="125">
        <v>0</v>
      </c>
      <c r="I122" s="130">
        <f>C122*J122/100</f>
        <v>0.3</v>
      </c>
      <c r="J122" s="125">
        <v>100</v>
      </c>
      <c r="K122" s="125" t="s">
        <v>136</v>
      </c>
      <c r="L122" s="125" t="s">
        <v>136</v>
      </c>
      <c r="M122" s="125" t="s">
        <v>136</v>
      </c>
      <c r="N122" s="125" t="s">
        <v>136</v>
      </c>
      <c r="O122" s="125" t="s">
        <v>136</v>
      </c>
      <c r="P122" s="125" t="s">
        <v>136</v>
      </c>
      <c r="Q122" s="125" t="s">
        <v>136</v>
      </c>
      <c r="R122" s="125" t="s">
        <v>136</v>
      </c>
      <c r="S122" s="125" t="s">
        <v>136</v>
      </c>
      <c r="T122" s="127" t="s">
        <v>136</v>
      </c>
      <c r="U122" s="127" t="s">
        <v>136</v>
      </c>
      <c r="V122" s="127" t="s">
        <v>136</v>
      </c>
      <c r="W122" s="127" t="s">
        <v>136</v>
      </c>
      <c r="X122" s="125" t="s">
        <v>136</v>
      </c>
      <c r="Y122" s="129" t="s">
        <v>13</v>
      </c>
      <c r="Z122" s="125" t="s">
        <v>109</v>
      </c>
      <c r="AA122" s="130">
        <f>AB122/7000</f>
        <v>0.42857142857142855</v>
      </c>
      <c r="AB122" s="125">
        <v>3000</v>
      </c>
      <c r="AC122" s="131">
        <v>3.24</v>
      </c>
      <c r="AD122" s="130">
        <v>1080</v>
      </c>
      <c r="AE122" s="46">
        <v>43160</v>
      </c>
      <c r="AF122" s="46">
        <v>43374</v>
      </c>
      <c r="AG122" s="125" t="s">
        <v>648</v>
      </c>
    </row>
    <row r="123" spans="1:33" ht="47.25" x14ac:dyDescent="0.25">
      <c r="A123" s="258">
        <v>74</v>
      </c>
      <c r="B123" s="258" t="str">
        <f>'Приложение № 3'!B99</f>
        <v>просп. Комарова, от 
ул. Лукашевича до бульвара Архитекторов</v>
      </c>
      <c r="C123" s="259">
        <v>2.1</v>
      </c>
      <c r="D123" s="258">
        <v>18000</v>
      </c>
      <c r="E123" s="269">
        <f t="shared" si="10"/>
        <v>0.42</v>
      </c>
      <c r="F123" s="258">
        <v>20</v>
      </c>
      <c r="G123" s="269">
        <f>C123*H123/100</f>
        <v>0.42</v>
      </c>
      <c r="H123" s="258">
        <v>20</v>
      </c>
      <c r="I123" s="269">
        <f>J123*C123/100</f>
        <v>2.1</v>
      </c>
      <c r="J123" s="258">
        <v>100</v>
      </c>
      <c r="K123" s="125" t="s">
        <v>175</v>
      </c>
      <c r="L123" s="258" t="s">
        <v>16</v>
      </c>
      <c r="M123" s="125" t="s">
        <v>175</v>
      </c>
      <c r="N123" s="125" t="s">
        <v>136</v>
      </c>
      <c r="O123" s="125" t="s">
        <v>136</v>
      </c>
      <c r="P123" s="125" t="s">
        <v>136</v>
      </c>
      <c r="Q123" s="125" t="s">
        <v>136</v>
      </c>
      <c r="R123" s="125" t="s">
        <v>136</v>
      </c>
      <c r="S123" s="125" t="s">
        <v>136</v>
      </c>
      <c r="T123" s="127" t="s">
        <v>136</v>
      </c>
      <c r="U123" s="127" t="s">
        <v>136</v>
      </c>
      <c r="V123" s="127" t="s">
        <v>136</v>
      </c>
      <c r="W123" s="127" t="s">
        <v>136</v>
      </c>
      <c r="X123" s="125" t="s">
        <v>136</v>
      </c>
      <c r="Y123" s="263" t="s">
        <v>13</v>
      </c>
      <c r="Z123" s="125" t="s">
        <v>109</v>
      </c>
      <c r="AA123" s="269">
        <f>AB123/7000</f>
        <v>2.5714285714285716</v>
      </c>
      <c r="AB123" s="214">
        <v>18000</v>
      </c>
      <c r="AC123" s="275">
        <v>19.440000000000001</v>
      </c>
      <c r="AD123" s="280">
        <v>1080</v>
      </c>
      <c r="AE123" s="272">
        <v>43160</v>
      </c>
      <c r="AF123" s="272">
        <v>43374</v>
      </c>
      <c r="AG123" s="258" t="s">
        <v>648</v>
      </c>
    </row>
    <row r="124" spans="1:33" ht="31.5" x14ac:dyDescent="0.25">
      <c r="A124" s="258"/>
      <c r="B124" s="258"/>
      <c r="C124" s="259"/>
      <c r="D124" s="258"/>
      <c r="E124" s="269"/>
      <c r="F124" s="258"/>
      <c r="G124" s="269"/>
      <c r="H124" s="258"/>
      <c r="I124" s="269"/>
      <c r="J124" s="258"/>
      <c r="K124" s="125" t="s">
        <v>29</v>
      </c>
      <c r="L124" s="258"/>
      <c r="M124" s="125" t="s">
        <v>29</v>
      </c>
      <c r="N124" s="125" t="s">
        <v>136</v>
      </c>
      <c r="O124" s="125" t="s">
        <v>136</v>
      </c>
      <c r="P124" s="125" t="s">
        <v>136</v>
      </c>
      <c r="Q124" s="125" t="s">
        <v>136</v>
      </c>
      <c r="R124" s="125" t="s">
        <v>136</v>
      </c>
      <c r="S124" s="125" t="s">
        <v>136</v>
      </c>
      <c r="T124" s="127" t="s">
        <v>136</v>
      </c>
      <c r="U124" s="127" t="s">
        <v>136</v>
      </c>
      <c r="V124" s="127" t="s">
        <v>136</v>
      </c>
      <c r="W124" s="127" t="s">
        <v>136</v>
      </c>
      <c r="X124" s="125" t="s">
        <v>136</v>
      </c>
      <c r="Y124" s="263"/>
      <c r="Z124" s="125" t="s">
        <v>109</v>
      </c>
      <c r="AA124" s="269"/>
      <c r="AB124" s="215"/>
      <c r="AC124" s="275"/>
      <c r="AD124" s="281"/>
      <c r="AE124" s="273"/>
      <c r="AF124" s="274"/>
      <c r="AG124" s="258"/>
    </row>
    <row r="125" spans="1:33" ht="47.25" x14ac:dyDescent="0.25">
      <c r="A125" s="125">
        <v>75</v>
      </c>
      <c r="B125" s="125" t="str">
        <f>'Приложение № 3'!B101</f>
        <v>ул. 3-я Молодежная, от 
ул. 4-й Транспортной до Окружной дороги</v>
      </c>
      <c r="C125" s="127">
        <v>3.4</v>
      </c>
      <c r="D125" s="125">
        <v>40000</v>
      </c>
      <c r="E125" s="130">
        <f t="shared" si="10"/>
        <v>0.68</v>
      </c>
      <c r="F125" s="125">
        <v>20</v>
      </c>
      <c r="G125" s="130">
        <f t="shared" ref="G125:G130" si="18">C125*H125/100</f>
        <v>0.68</v>
      </c>
      <c r="H125" s="125">
        <v>20</v>
      </c>
      <c r="I125" s="130">
        <f t="shared" ref="I125:I130" si="19">C125*J125/100</f>
        <v>3.4</v>
      </c>
      <c r="J125" s="125">
        <v>100</v>
      </c>
      <c r="K125" s="125" t="s">
        <v>136</v>
      </c>
      <c r="L125" s="125" t="s">
        <v>136</v>
      </c>
      <c r="M125" s="125" t="s">
        <v>136</v>
      </c>
      <c r="N125" s="125" t="s">
        <v>136</v>
      </c>
      <c r="O125" s="125" t="s">
        <v>136</v>
      </c>
      <c r="P125" s="125" t="s">
        <v>136</v>
      </c>
      <c r="Q125" s="125" t="s">
        <v>136</v>
      </c>
      <c r="R125" s="125" t="s">
        <v>136</v>
      </c>
      <c r="S125" s="125" t="s">
        <v>136</v>
      </c>
      <c r="T125" s="127" t="s">
        <v>136</v>
      </c>
      <c r="U125" s="127" t="s">
        <v>136</v>
      </c>
      <c r="V125" s="127" t="s">
        <v>136</v>
      </c>
      <c r="W125" s="127" t="s">
        <v>136</v>
      </c>
      <c r="X125" s="125" t="s">
        <v>136</v>
      </c>
      <c r="Y125" s="129" t="s">
        <v>13</v>
      </c>
      <c r="Z125" s="125" t="s">
        <v>109</v>
      </c>
      <c r="AA125" s="125">
        <v>5.71</v>
      </c>
      <c r="AB125" s="125">
        <v>40000</v>
      </c>
      <c r="AC125" s="131">
        <v>43.2</v>
      </c>
      <c r="AD125" s="130">
        <v>1080</v>
      </c>
      <c r="AE125" s="46">
        <v>43160</v>
      </c>
      <c r="AF125" s="46">
        <v>43374</v>
      </c>
      <c r="AG125" s="125" t="s">
        <v>648</v>
      </c>
    </row>
    <row r="126" spans="1:33" ht="47.25" x14ac:dyDescent="0.25">
      <c r="A126" s="125">
        <v>76</v>
      </c>
      <c r="B126" s="125" t="str">
        <f>'Приложение № 3'!B102</f>
        <v>ул. 4-я Транспортная, от 
ул. 3-й Молодежной до 
ул. Б. Хмельницкого</v>
      </c>
      <c r="C126" s="127">
        <v>1.5</v>
      </c>
      <c r="D126" s="125">
        <v>13000</v>
      </c>
      <c r="E126" s="130">
        <f t="shared" si="10"/>
        <v>0.3</v>
      </c>
      <c r="F126" s="125">
        <v>20</v>
      </c>
      <c r="G126" s="130">
        <f t="shared" si="18"/>
        <v>0.3</v>
      </c>
      <c r="H126" s="125">
        <v>20</v>
      </c>
      <c r="I126" s="130">
        <f t="shared" si="19"/>
        <v>1.5</v>
      </c>
      <c r="J126" s="125">
        <v>100</v>
      </c>
      <c r="K126" s="125" t="s">
        <v>136</v>
      </c>
      <c r="L126" s="125" t="s">
        <v>136</v>
      </c>
      <c r="M126" s="125" t="s">
        <v>136</v>
      </c>
      <c r="N126" s="125" t="s">
        <v>136</v>
      </c>
      <c r="O126" s="125" t="s">
        <v>136</v>
      </c>
      <c r="P126" s="125" t="s">
        <v>136</v>
      </c>
      <c r="Q126" s="125" t="s">
        <v>136</v>
      </c>
      <c r="R126" s="125" t="s">
        <v>136</v>
      </c>
      <c r="S126" s="125" t="s">
        <v>136</v>
      </c>
      <c r="T126" s="127" t="s">
        <v>136</v>
      </c>
      <c r="U126" s="127" t="s">
        <v>136</v>
      </c>
      <c r="V126" s="127" t="s">
        <v>136</v>
      </c>
      <c r="W126" s="127" t="s">
        <v>136</v>
      </c>
      <c r="X126" s="125" t="s">
        <v>136</v>
      </c>
      <c r="Y126" s="129" t="s">
        <v>13</v>
      </c>
      <c r="Z126" s="125" t="s">
        <v>109</v>
      </c>
      <c r="AA126" s="125">
        <v>1.85</v>
      </c>
      <c r="AB126" s="125">
        <v>13000</v>
      </c>
      <c r="AC126" s="131">
        <v>14.04</v>
      </c>
      <c r="AD126" s="130">
        <v>1080</v>
      </c>
      <c r="AE126" s="46">
        <v>43160</v>
      </c>
      <c r="AF126" s="46">
        <v>43374</v>
      </c>
      <c r="AG126" s="125" t="s">
        <v>648</v>
      </c>
    </row>
    <row r="127" spans="1:33" ht="47.25" x14ac:dyDescent="0.25">
      <c r="A127" s="125">
        <v>77</v>
      </c>
      <c r="B127" s="125" t="str">
        <f>'Приложение № 3'!B103</f>
        <v>ул. Октябрьская, от 
ул. Орджоникидзе до 
ул. Госпитальной</v>
      </c>
      <c r="C127" s="127">
        <v>1.4</v>
      </c>
      <c r="D127" s="125">
        <v>15000</v>
      </c>
      <c r="E127" s="130">
        <f t="shared" si="10"/>
        <v>0.42</v>
      </c>
      <c r="F127" s="125">
        <v>30</v>
      </c>
      <c r="G127" s="130">
        <f t="shared" si="18"/>
        <v>0.42</v>
      </c>
      <c r="H127" s="125">
        <v>30</v>
      </c>
      <c r="I127" s="130">
        <f t="shared" si="19"/>
        <v>1.4</v>
      </c>
      <c r="J127" s="125">
        <v>100</v>
      </c>
      <c r="K127" s="125" t="s">
        <v>136</v>
      </c>
      <c r="L127" s="125" t="s">
        <v>136</v>
      </c>
      <c r="M127" s="125" t="s">
        <v>136</v>
      </c>
      <c r="N127" s="125" t="s">
        <v>136</v>
      </c>
      <c r="O127" s="125" t="s">
        <v>136</v>
      </c>
      <c r="P127" s="125" t="s">
        <v>136</v>
      </c>
      <c r="Q127" s="125" t="s">
        <v>136</v>
      </c>
      <c r="R127" s="125" t="s">
        <v>136</v>
      </c>
      <c r="S127" s="125" t="s">
        <v>136</v>
      </c>
      <c r="T127" s="127" t="s">
        <v>136</v>
      </c>
      <c r="U127" s="127" t="s">
        <v>136</v>
      </c>
      <c r="V127" s="127" t="s">
        <v>136</v>
      </c>
      <c r="W127" s="127" t="s">
        <v>136</v>
      </c>
      <c r="X127" s="125" t="s">
        <v>136</v>
      </c>
      <c r="Y127" s="129" t="s">
        <v>13</v>
      </c>
      <c r="Z127" s="125" t="s">
        <v>109</v>
      </c>
      <c r="AA127" s="125">
        <v>2.14</v>
      </c>
      <c r="AB127" s="125">
        <v>15000</v>
      </c>
      <c r="AC127" s="131">
        <v>16.2</v>
      </c>
      <c r="AD127" s="130">
        <v>1080</v>
      </c>
      <c r="AE127" s="46">
        <v>43160</v>
      </c>
      <c r="AF127" s="46">
        <v>43374</v>
      </c>
      <c r="AG127" s="125" t="s">
        <v>648</v>
      </c>
    </row>
    <row r="128" spans="1:33" ht="47.25" x14ac:dyDescent="0.25">
      <c r="A128" s="125">
        <v>78</v>
      </c>
      <c r="B128" s="125" t="str">
        <f>'Приложение № 3'!B104</f>
        <v>Окружная дорога, от 
просп. Космического до 
ул. Барабинской</v>
      </c>
      <c r="C128" s="127">
        <v>3.3</v>
      </c>
      <c r="D128" s="125">
        <v>31000</v>
      </c>
      <c r="E128" s="130">
        <f t="shared" si="10"/>
        <v>0.82499999999999996</v>
      </c>
      <c r="F128" s="125">
        <v>25</v>
      </c>
      <c r="G128" s="130">
        <f t="shared" si="18"/>
        <v>0.82499999999999996</v>
      </c>
      <c r="H128" s="125">
        <v>25</v>
      </c>
      <c r="I128" s="130">
        <f t="shared" si="19"/>
        <v>3.3</v>
      </c>
      <c r="J128" s="125">
        <v>100</v>
      </c>
      <c r="K128" s="125" t="s">
        <v>136</v>
      </c>
      <c r="L128" s="125" t="s">
        <v>136</v>
      </c>
      <c r="M128" s="125" t="s">
        <v>136</v>
      </c>
      <c r="N128" s="125" t="s">
        <v>136</v>
      </c>
      <c r="O128" s="125" t="s">
        <v>136</v>
      </c>
      <c r="P128" s="125" t="s">
        <v>136</v>
      </c>
      <c r="Q128" s="125" t="s">
        <v>136</v>
      </c>
      <c r="R128" s="125" t="s">
        <v>136</v>
      </c>
      <c r="S128" s="125" t="s">
        <v>136</v>
      </c>
      <c r="T128" s="127" t="s">
        <v>136</v>
      </c>
      <c r="U128" s="127" t="s">
        <v>136</v>
      </c>
      <c r="V128" s="127" t="s">
        <v>136</v>
      </c>
      <c r="W128" s="127" t="s">
        <v>136</v>
      </c>
      <c r="X128" s="125" t="s">
        <v>136</v>
      </c>
      <c r="Y128" s="129" t="s">
        <v>13</v>
      </c>
      <c r="Z128" s="125" t="s">
        <v>109</v>
      </c>
      <c r="AA128" s="125">
        <v>4.42</v>
      </c>
      <c r="AB128" s="125">
        <v>31000</v>
      </c>
      <c r="AC128" s="131">
        <v>33.479999999999997</v>
      </c>
      <c r="AD128" s="130">
        <v>1080</v>
      </c>
      <c r="AE128" s="46">
        <v>43160</v>
      </c>
      <c r="AF128" s="46">
        <v>43374</v>
      </c>
      <c r="AG128" s="125" t="s">
        <v>648</v>
      </c>
    </row>
    <row r="129" spans="1:33" ht="63" x14ac:dyDescent="0.25">
      <c r="A129" s="125">
        <v>79</v>
      </c>
      <c r="B129" s="125" t="str">
        <f>'Приложение № 3'!B105</f>
        <v>ул. Л. Чайкиной, от 
ул. Б. Хмельницкого до путепровода по ул. Л. Чайкиной</v>
      </c>
      <c r="C129" s="127">
        <v>1.6</v>
      </c>
      <c r="D129" s="125">
        <v>25000</v>
      </c>
      <c r="E129" s="130">
        <f t="shared" si="10"/>
        <v>0.56000000000000005</v>
      </c>
      <c r="F129" s="125">
        <v>35</v>
      </c>
      <c r="G129" s="130">
        <f t="shared" si="18"/>
        <v>0.56000000000000005</v>
      </c>
      <c r="H129" s="125">
        <v>35</v>
      </c>
      <c r="I129" s="130">
        <f t="shared" si="19"/>
        <v>1.6</v>
      </c>
      <c r="J129" s="125">
        <v>100</v>
      </c>
      <c r="K129" s="125" t="s">
        <v>136</v>
      </c>
      <c r="L129" s="125" t="s">
        <v>136</v>
      </c>
      <c r="M129" s="125" t="s">
        <v>136</v>
      </c>
      <c r="N129" s="125" t="s">
        <v>136</v>
      </c>
      <c r="O129" s="125" t="s">
        <v>136</v>
      </c>
      <c r="P129" s="125" t="s">
        <v>136</v>
      </c>
      <c r="Q129" s="125" t="s">
        <v>136</v>
      </c>
      <c r="R129" s="125" t="s">
        <v>136</v>
      </c>
      <c r="S129" s="125" t="s">
        <v>136</v>
      </c>
      <c r="T129" s="127" t="s">
        <v>136</v>
      </c>
      <c r="U129" s="127" t="s">
        <v>136</v>
      </c>
      <c r="V129" s="127" t="s">
        <v>136</v>
      </c>
      <c r="W129" s="127" t="s">
        <v>136</v>
      </c>
      <c r="X129" s="125" t="s">
        <v>136</v>
      </c>
      <c r="Y129" s="129" t="s">
        <v>13</v>
      </c>
      <c r="Z129" s="125" t="s">
        <v>109</v>
      </c>
      <c r="AA129" s="125">
        <v>3.57</v>
      </c>
      <c r="AB129" s="125">
        <v>25000</v>
      </c>
      <c r="AC129" s="131">
        <v>27</v>
      </c>
      <c r="AD129" s="130">
        <v>1080</v>
      </c>
      <c r="AE129" s="46">
        <v>43160</v>
      </c>
      <c r="AF129" s="46">
        <v>43374</v>
      </c>
      <c r="AG129" s="125" t="s">
        <v>648</v>
      </c>
    </row>
    <row r="130" spans="1:33" ht="47.25" x14ac:dyDescent="0.25">
      <c r="A130" s="258">
        <v>80</v>
      </c>
      <c r="B130" s="258" t="str">
        <f>'Приложение № 3'!B106</f>
        <v>ул. Красный Путь, от 
ул. Интернациональной 
до просп. Мира</v>
      </c>
      <c r="C130" s="259">
        <v>4.8</v>
      </c>
      <c r="D130" s="258">
        <v>125000</v>
      </c>
      <c r="E130" s="269">
        <f t="shared" si="10"/>
        <v>1.68</v>
      </c>
      <c r="F130" s="258">
        <v>35</v>
      </c>
      <c r="G130" s="269">
        <f t="shared" si="18"/>
        <v>1.68</v>
      </c>
      <c r="H130" s="258">
        <v>35</v>
      </c>
      <c r="I130" s="269">
        <f t="shared" si="19"/>
        <v>4.8</v>
      </c>
      <c r="J130" s="258">
        <v>100</v>
      </c>
      <c r="K130" s="125" t="s">
        <v>136</v>
      </c>
      <c r="L130" s="125" t="s">
        <v>136</v>
      </c>
      <c r="M130" s="125" t="s">
        <v>136</v>
      </c>
      <c r="N130" s="125" t="s">
        <v>136</v>
      </c>
      <c r="O130" s="125" t="s">
        <v>136</v>
      </c>
      <c r="P130" s="125" t="s">
        <v>136</v>
      </c>
      <c r="Q130" s="125" t="s">
        <v>136</v>
      </c>
      <c r="R130" s="125" t="s">
        <v>136</v>
      </c>
      <c r="S130" s="125" t="s">
        <v>136</v>
      </c>
      <c r="T130" s="127" t="s">
        <v>136</v>
      </c>
      <c r="U130" s="127" t="s">
        <v>136</v>
      </c>
      <c r="V130" s="127" t="s">
        <v>136</v>
      </c>
      <c r="W130" s="127" t="s">
        <v>136</v>
      </c>
      <c r="X130" s="125" t="s">
        <v>615</v>
      </c>
      <c r="Y130" s="129" t="s">
        <v>13</v>
      </c>
      <c r="Z130" s="125" t="s">
        <v>109</v>
      </c>
      <c r="AA130" s="125">
        <v>17.8</v>
      </c>
      <c r="AB130" s="125">
        <v>125000</v>
      </c>
      <c r="AC130" s="131">
        <f>135-2.992+7.41</f>
        <v>139.41800000000001</v>
      </c>
      <c r="AD130" s="130">
        <v>1080</v>
      </c>
      <c r="AE130" s="46">
        <v>43160</v>
      </c>
      <c r="AF130" s="46">
        <v>43374</v>
      </c>
      <c r="AG130" s="125" t="s">
        <v>648</v>
      </c>
    </row>
    <row r="131" spans="1:33" ht="156" customHeight="1" x14ac:dyDescent="0.25">
      <c r="A131" s="258"/>
      <c r="B131" s="258"/>
      <c r="C131" s="259"/>
      <c r="D131" s="258"/>
      <c r="E131" s="269"/>
      <c r="F131" s="258"/>
      <c r="G131" s="269"/>
      <c r="H131" s="258"/>
      <c r="I131" s="269"/>
      <c r="J131" s="258"/>
      <c r="K131" s="271" t="s">
        <v>30</v>
      </c>
      <c r="L131" s="263" t="s">
        <v>140</v>
      </c>
      <c r="M131" s="263" t="s">
        <v>176</v>
      </c>
      <c r="N131" s="263" t="s">
        <v>136</v>
      </c>
      <c r="O131" s="258" t="s">
        <v>136</v>
      </c>
      <c r="P131" s="258" t="s">
        <v>136</v>
      </c>
      <c r="Q131" s="214" t="s">
        <v>136</v>
      </c>
      <c r="R131" s="258" t="s">
        <v>136</v>
      </c>
      <c r="S131" s="214" t="s">
        <v>136</v>
      </c>
      <c r="T131" s="259" t="s">
        <v>136</v>
      </c>
      <c r="U131" s="259" t="s">
        <v>136</v>
      </c>
      <c r="V131" s="259" t="s">
        <v>136</v>
      </c>
      <c r="W131" s="259" t="s">
        <v>136</v>
      </c>
      <c r="X131" s="258" t="s">
        <v>579</v>
      </c>
      <c r="Y131" s="129" t="s">
        <v>111</v>
      </c>
      <c r="Z131" s="129" t="s">
        <v>136</v>
      </c>
      <c r="AA131" s="129">
        <v>1</v>
      </c>
      <c r="AB131" s="129" t="s">
        <v>136</v>
      </c>
      <c r="AC131" s="100">
        <v>3.73</v>
      </c>
      <c r="AD131" s="100" t="s">
        <v>136</v>
      </c>
      <c r="AE131" s="100" t="s">
        <v>136</v>
      </c>
      <c r="AF131" s="129" t="s">
        <v>136</v>
      </c>
      <c r="AG131" s="258" t="s">
        <v>649</v>
      </c>
    </row>
    <row r="132" spans="1:33" x14ac:dyDescent="0.25">
      <c r="A132" s="258"/>
      <c r="B132" s="258"/>
      <c r="C132" s="259"/>
      <c r="D132" s="258"/>
      <c r="E132" s="269"/>
      <c r="F132" s="258"/>
      <c r="G132" s="269"/>
      <c r="H132" s="258"/>
      <c r="I132" s="269"/>
      <c r="J132" s="258"/>
      <c r="K132" s="271"/>
      <c r="L132" s="263"/>
      <c r="M132" s="263"/>
      <c r="N132" s="263"/>
      <c r="O132" s="258"/>
      <c r="P132" s="258"/>
      <c r="Q132" s="248"/>
      <c r="R132" s="258"/>
      <c r="S132" s="248"/>
      <c r="T132" s="259"/>
      <c r="U132" s="259"/>
      <c r="V132" s="259"/>
      <c r="W132" s="259"/>
      <c r="X132" s="258"/>
      <c r="Y132" s="129" t="s">
        <v>112</v>
      </c>
      <c r="Z132" s="129" t="s">
        <v>113</v>
      </c>
      <c r="AA132" s="129">
        <v>15</v>
      </c>
      <c r="AB132" s="129" t="s">
        <v>136</v>
      </c>
      <c r="AC132" s="100">
        <v>7.0000000000000007E-2</v>
      </c>
      <c r="AD132" s="101">
        <f>AC132/AA132</f>
        <v>4.6666666666666671E-3</v>
      </c>
      <c r="AE132" s="102">
        <v>43160</v>
      </c>
      <c r="AF132" s="46">
        <v>43374</v>
      </c>
      <c r="AG132" s="258"/>
    </row>
    <row r="133" spans="1:33" ht="31.5" x14ac:dyDescent="0.25">
      <c r="A133" s="258"/>
      <c r="B133" s="258"/>
      <c r="C133" s="259"/>
      <c r="D133" s="258"/>
      <c r="E133" s="269"/>
      <c r="F133" s="258"/>
      <c r="G133" s="269"/>
      <c r="H133" s="258"/>
      <c r="I133" s="269"/>
      <c r="J133" s="258"/>
      <c r="K133" s="263" t="s">
        <v>176</v>
      </c>
      <c r="L133" s="263"/>
      <c r="M133" s="263"/>
      <c r="N133" s="263"/>
      <c r="O133" s="258"/>
      <c r="P133" s="258"/>
      <c r="Q133" s="248"/>
      <c r="R133" s="258"/>
      <c r="S133" s="248"/>
      <c r="T133" s="259"/>
      <c r="U133" s="259"/>
      <c r="V133" s="259"/>
      <c r="W133" s="259"/>
      <c r="X133" s="258"/>
      <c r="Y133" s="129" t="s">
        <v>114</v>
      </c>
      <c r="Z133" s="129" t="s">
        <v>113</v>
      </c>
      <c r="AA133" s="129">
        <v>1</v>
      </c>
      <c r="AB133" s="129" t="s">
        <v>136</v>
      </c>
      <c r="AC133" s="100">
        <v>4.2</v>
      </c>
      <c r="AD133" s="101">
        <f>AC133/AA133</f>
        <v>4.2</v>
      </c>
      <c r="AE133" s="102">
        <v>43282</v>
      </c>
      <c r="AF133" s="46">
        <v>43374</v>
      </c>
      <c r="AG133" s="258"/>
    </row>
    <row r="134" spans="1:33" ht="42" customHeight="1" x14ac:dyDescent="0.25">
      <c r="A134" s="258"/>
      <c r="B134" s="258"/>
      <c r="C134" s="259"/>
      <c r="D134" s="258"/>
      <c r="E134" s="269"/>
      <c r="F134" s="258"/>
      <c r="G134" s="269"/>
      <c r="H134" s="258"/>
      <c r="I134" s="269"/>
      <c r="J134" s="258"/>
      <c r="K134" s="263"/>
      <c r="L134" s="263"/>
      <c r="M134" s="263"/>
      <c r="N134" s="263"/>
      <c r="O134" s="258"/>
      <c r="P134" s="258"/>
      <c r="Q134" s="215"/>
      <c r="R134" s="258"/>
      <c r="S134" s="215"/>
      <c r="T134" s="259"/>
      <c r="U134" s="259"/>
      <c r="V134" s="259"/>
      <c r="W134" s="259"/>
      <c r="X134" s="258"/>
      <c r="Y134" s="129" t="s">
        <v>117</v>
      </c>
      <c r="Z134" s="129" t="s">
        <v>99</v>
      </c>
      <c r="AA134" s="129">
        <v>2045</v>
      </c>
      <c r="AB134" s="129" t="s">
        <v>136</v>
      </c>
      <c r="AC134" s="100">
        <v>2.46</v>
      </c>
      <c r="AD134" s="101">
        <f>AC134/AA134</f>
        <v>1.2029339853300734E-3</v>
      </c>
      <c r="AE134" s="102">
        <v>43132</v>
      </c>
      <c r="AF134" s="46">
        <v>43374</v>
      </c>
      <c r="AG134" s="258"/>
    </row>
    <row r="135" spans="1:33" ht="47.25" x14ac:dyDescent="0.25">
      <c r="A135" s="125">
        <v>81</v>
      </c>
      <c r="B135" s="125" t="str">
        <f>'Приложение № 3'!B108</f>
        <v>ул. Багратиона, от 
ул. 4-й Челюскинцев до 
ул. 21-й Амурской</v>
      </c>
      <c r="C135" s="127">
        <v>1.6</v>
      </c>
      <c r="D135" s="125">
        <v>16000</v>
      </c>
      <c r="E135" s="130">
        <f t="shared" si="10"/>
        <v>0.32</v>
      </c>
      <c r="F135" s="125">
        <v>20</v>
      </c>
      <c r="G135" s="130">
        <f>C135*H135/100</f>
        <v>0.32</v>
      </c>
      <c r="H135" s="125">
        <v>20</v>
      </c>
      <c r="I135" s="130">
        <f t="shared" ref="I135:I161" si="20">C135*J135/100</f>
        <v>1.6</v>
      </c>
      <c r="J135" s="125">
        <v>100</v>
      </c>
      <c r="K135" s="125" t="s">
        <v>136</v>
      </c>
      <c r="L135" s="125" t="s">
        <v>136</v>
      </c>
      <c r="M135" s="125" t="s">
        <v>136</v>
      </c>
      <c r="N135" s="125" t="s">
        <v>136</v>
      </c>
      <c r="O135" s="125" t="s">
        <v>136</v>
      </c>
      <c r="P135" s="125" t="s">
        <v>136</v>
      </c>
      <c r="Q135" s="125" t="s">
        <v>136</v>
      </c>
      <c r="R135" s="125" t="s">
        <v>136</v>
      </c>
      <c r="S135" s="125" t="s">
        <v>136</v>
      </c>
      <c r="T135" s="127" t="s">
        <v>136</v>
      </c>
      <c r="U135" s="127" t="s">
        <v>136</v>
      </c>
      <c r="V135" s="127" t="s">
        <v>136</v>
      </c>
      <c r="W135" s="127" t="s">
        <v>136</v>
      </c>
      <c r="X135" s="125" t="s">
        <v>136</v>
      </c>
      <c r="Y135" s="129" t="s">
        <v>13</v>
      </c>
      <c r="Z135" s="125" t="s">
        <v>109</v>
      </c>
      <c r="AA135" s="125">
        <v>2.2799999999999998</v>
      </c>
      <c r="AB135" s="125">
        <v>16000</v>
      </c>
      <c r="AC135" s="131">
        <v>17.28</v>
      </c>
      <c r="AD135" s="130">
        <v>1080</v>
      </c>
      <c r="AE135" s="46">
        <v>43160</v>
      </c>
      <c r="AF135" s="46">
        <v>43374</v>
      </c>
      <c r="AG135" s="125" t="s">
        <v>648</v>
      </c>
    </row>
    <row r="136" spans="1:33" ht="47.25" x14ac:dyDescent="0.25">
      <c r="A136" s="125">
        <v>82</v>
      </c>
      <c r="B136" s="125" t="str">
        <f>'Приложение № 3'!B109</f>
        <v>ул. 36-я Северная, от 
ул. Герцена до 
ул. Орджоникидзе</v>
      </c>
      <c r="C136" s="127">
        <v>1</v>
      </c>
      <c r="D136" s="125">
        <v>7000</v>
      </c>
      <c r="E136" s="130">
        <f t="shared" si="10"/>
        <v>0.1</v>
      </c>
      <c r="F136" s="125">
        <v>10</v>
      </c>
      <c r="G136" s="130">
        <f>C136*H136/100</f>
        <v>0.1</v>
      </c>
      <c r="H136" s="125">
        <v>10</v>
      </c>
      <c r="I136" s="130">
        <f t="shared" si="20"/>
        <v>1</v>
      </c>
      <c r="J136" s="125">
        <v>100</v>
      </c>
      <c r="K136" s="125" t="s">
        <v>136</v>
      </c>
      <c r="L136" s="125" t="s">
        <v>136</v>
      </c>
      <c r="M136" s="125" t="s">
        <v>136</v>
      </c>
      <c r="N136" s="125" t="s">
        <v>136</v>
      </c>
      <c r="O136" s="125" t="s">
        <v>136</v>
      </c>
      <c r="P136" s="125" t="s">
        <v>136</v>
      </c>
      <c r="Q136" s="125" t="s">
        <v>136</v>
      </c>
      <c r="R136" s="125" t="s">
        <v>136</v>
      </c>
      <c r="S136" s="125" t="s">
        <v>136</v>
      </c>
      <c r="T136" s="127" t="s">
        <v>136</v>
      </c>
      <c r="U136" s="127" t="s">
        <v>136</v>
      </c>
      <c r="V136" s="127" t="s">
        <v>136</v>
      </c>
      <c r="W136" s="127" t="s">
        <v>136</v>
      </c>
      <c r="X136" s="125" t="s">
        <v>136</v>
      </c>
      <c r="Y136" s="129" t="s">
        <v>13</v>
      </c>
      <c r="Z136" s="125" t="s">
        <v>109</v>
      </c>
      <c r="AA136" s="125">
        <v>1</v>
      </c>
      <c r="AB136" s="125">
        <v>7000</v>
      </c>
      <c r="AC136" s="131">
        <v>7.56</v>
      </c>
      <c r="AD136" s="130">
        <v>1080</v>
      </c>
      <c r="AE136" s="46">
        <v>43160</v>
      </c>
      <c r="AF136" s="46">
        <v>43374</v>
      </c>
      <c r="AG136" s="125" t="s">
        <v>648</v>
      </c>
    </row>
    <row r="137" spans="1:33" ht="78.75" x14ac:dyDescent="0.25">
      <c r="A137" s="125">
        <v>83</v>
      </c>
      <c r="B137" s="125" t="str">
        <f>'Приложение № 3'!B110</f>
        <v>ул. Химиков, от 
просп. Мира до 
ул. Комбинатская</v>
      </c>
      <c r="C137" s="127">
        <v>3.52</v>
      </c>
      <c r="D137" s="125">
        <v>66880</v>
      </c>
      <c r="E137" s="130">
        <f t="shared" si="10"/>
        <v>2.1120000000000001</v>
      </c>
      <c r="F137" s="125">
        <v>60</v>
      </c>
      <c r="G137" s="130">
        <f t="shared" ref="G137:G161" si="21">C137*H137/100</f>
        <v>2.1120000000000001</v>
      </c>
      <c r="H137" s="125">
        <v>60</v>
      </c>
      <c r="I137" s="130">
        <f t="shared" si="20"/>
        <v>3.52</v>
      </c>
      <c r="J137" s="125">
        <v>100</v>
      </c>
      <c r="K137" s="125" t="s">
        <v>31</v>
      </c>
      <c r="L137" s="129" t="s">
        <v>9</v>
      </c>
      <c r="M137" s="125" t="s">
        <v>31</v>
      </c>
      <c r="N137" s="125" t="s">
        <v>31</v>
      </c>
      <c r="O137" s="125" t="s">
        <v>136</v>
      </c>
      <c r="P137" s="125" t="s">
        <v>136</v>
      </c>
      <c r="Q137" s="125" t="s">
        <v>136</v>
      </c>
      <c r="R137" s="125" t="s">
        <v>136</v>
      </c>
      <c r="S137" s="125" t="s">
        <v>136</v>
      </c>
      <c r="T137" s="127" t="s">
        <v>136</v>
      </c>
      <c r="U137" s="127" t="s">
        <v>136</v>
      </c>
      <c r="V137" s="127" t="s">
        <v>136</v>
      </c>
      <c r="W137" s="127" t="s">
        <v>136</v>
      </c>
      <c r="X137" s="125" t="s">
        <v>616</v>
      </c>
      <c r="Y137" s="129" t="s">
        <v>13</v>
      </c>
      <c r="Z137" s="125" t="s">
        <v>109</v>
      </c>
      <c r="AA137" s="125">
        <v>3.85</v>
      </c>
      <c r="AB137" s="125">
        <v>27000</v>
      </c>
      <c r="AC137" s="131">
        <v>29.16</v>
      </c>
      <c r="AD137" s="130">
        <v>1080</v>
      </c>
      <c r="AE137" s="46">
        <v>43160</v>
      </c>
      <c r="AF137" s="46">
        <v>43374</v>
      </c>
      <c r="AG137" s="125" t="s">
        <v>648</v>
      </c>
    </row>
    <row r="138" spans="1:33" ht="47.25" x14ac:dyDescent="0.25">
      <c r="A138" s="125">
        <v>84</v>
      </c>
      <c r="B138" s="125" t="str">
        <f>'Приложение № 3'!B111</f>
        <v>ул. 60 лет Победы, от 
ООТ "АМЛ" до ул. Суворова</v>
      </c>
      <c r="C138" s="127">
        <v>3.25</v>
      </c>
      <c r="D138" s="125">
        <v>26600</v>
      </c>
      <c r="E138" s="130">
        <f t="shared" si="10"/>
        <v>0.8125</v>
      </c>
      <c r="F138" s="125">
        <v>25</v>
      </c>
      <c r="G138" s="130">
        <f t="shared" si="21"/>
        <v>0.48749999999999999</v>
      </c>
      <c r="H138" s="125">
        <v>15</v>
      </c>
      <c r="I138" s="130">
        <f t="shared" si="20"/>
        <v>3.25</v>
      </c>
      <c r="J138" s="125">
        <v>100</v>
      </c>
      <c r="K138" s="125" t="s">
        <v>136</v>
      </c>
      <c r="L138" s="125" t="s">
        <v>136</v>
      </c>
      <c r="M138" s="125" t="s">
        <v>136</v>
      </c>
      <c r="N138" s="125" t="s">
        <v>136</v>
      </c>
      <c r="O138" s="125" t="s">
        <v>136</v>
      </c>
      <c r="P138" s="125" t="s">
        <v>136</v>
      </c>
      <c r="Q138" s="125" t="s">
        <v>136</v>
      </c>
      <c r="R138" s="125" t="s">
        <v>136</v>
      </c>
      <c r="S138" s="125" t="s">
        <v>136</v>
      </c>
      <c r="T138" s="127" t="s">
        <v>136</v>
      </c>
      <c r="U138" s="127" t="s">
        <v>136</v>
      </c>
      <c r="V138" s="127" t="s">
        <v>136</v>
      </c>
      <c r="W138" s="127" t="s">
        <v>136</v>
      </c>
      <c r="X138" s="125" t="s">
        <v>136</v>
      </c>
      <c r="Y138" s="129" t="s">
        <v>13</v>
      </c>
      <c r="Z138" s="125" t="s">
        <v>109</v>
      </c>
      <c r="AA138" s="125">
        <v>3.8</v>
      </c>
      <c r="AB138" s="125">
        <v>26600</v>
      </c>
      <c r="AC138" s="131">
        <v>28.670999999999999</v>
      </c>
      <c r="AD138" s="130">
        <v>1080</v>
      </c>
      <c r="AE138" s="46">
        <v>43160</v>
      </c>
      <c r="AF138" s="46">
        <v>43374</v>
      </c>
      <c r="AG138" s="125" t="s">
        <v>648</v>
      </c>
    </row>
    <row r="139" spans="1:33" ht="47.25" x14ac:dyDescent="0.25">
      <c r="A139" s="125">
        <v>85</v>
      </c>
      <c r="B139" s="125" t="str">
        <f>'Приложение № 3'!B112</f>
        <v>ул. Семиреченская, от 
ул. Мельничной до ООТ "Новостройка"</v>
      </c>
      <c r="C139" s="127">
        <v>3.18</v>
      </c>
      <c r="D139" s="125">
        <v>25400</v>
      </c>
      <c r="E139" s="130">
        <f t="shared" si="10"/>
        <v>0.63600000000000001</v>
      </c>
      <c r="F139" s="125">
        <v>20</v>
      </c>
      <c r="G139" s="130">
        <f t="shared" si="21"/>
        <v>0.318</v>
      </c>
      <c r="H139" s="125">
        <v>10</v>
      </c>
      <c r="I139" s="130">
        <f t="shared" si="20"/>
        <v>3.18</v>
      </c>
      <c r="J139" s="125">
        <v>100</v>
      </c>
      <c r="K139" s="125" t="s">
        <v>136</v>
      </c>
      <c r="L139" s="125" t="s">
        <v>136</v>
      </c>
      <c r="M139" s="125" t="s">
        <v>136</v>
      </c>
      <c r="N139" s="125" t="s">
        <v>136</v>
      </c>
      <c r="O139" s="125" t="s">
        <v>136</v>
      </c>
      <c r="P139" s="125" t="s">
        <v>136</v>
      </c>
      <c r="Q139" s="125" t="s">
        <v>136</v>
      </c>
      <c r="R139" s="125" t="s">
        <v>136</v>
      </c>
      <c r="S139" s="125" t="s">
        <v>136</v>
      </c>
      <c r="T139" s="127" t="s">
        <v>136</v>
      </c>
      <c r="U139" s="127" t="s">
        <v>136</v>
      </c>
      <c r="V139" s="127" t="s">
        <v>136</v>
      </c>
      <c r="W139" s="127" t="s">
        <v>136</v>
      </c>
      <c r="X139" s="125" t="s">
        <v>136</v>
      </c>
      <c r="Y139" s="129" t="s">
        <v>13</v>
      </c>
      <c r="Z139" s="125" t="s">
        <v>109</v>
      </c>
      <c r="AA139" s="125">
        <v>3.62</v>
      </c>
      <c r="AB139" s="125">
        <v>25400</v>
      </c>
      <c r="AC139" s="131">
        <v>27.475000000000001</v>
      </c>
      <c r="AD139" s="130">
        <v>1080</v>
      </c>
      <c r="AE139" s="46">
        <v>43160</v>
      </c>
      <c r="AF139" s="46">
        <v>43374</v>
      </c>
      <c r="AG139" s="125" t="s">
        <v>648</v>
      </c>
    </row>
    <row r="140" spans="1:33" ht="47.25" x14ac:dyDescent="0.25">
      <c r="A140" s="125">
        <v>86</v>
      </c>
      <c r="B140" s="125" t="str">
        <f>'Приложение № 3'!B113</f>
        <v>ул. Красный Пахарь, от 
ул. 24-й Северной до 
ул. 7-й Северной</v>
      </c>
      <c r="C140" s="127">
        <v>1.65</v>
      </c>
      <c r="D140" s="125">
        <v>11500</v>
      </c>
      <c r="E140" s="130">
        <f t="shared" si="10"/>
        <v>0.41249999999999998</v>
      </c>
      <c r="F140" s="125">
        <v>25</v>
      </c>
      <c r="G140" s="130">
        <f t="shared" si="21"/>
        <v>0.2475</v>
      </c>
      <c r="H140" s="125">
        <v>15</v>
      </c>
      <c r="I140" s="130">
        <f t="shared" si="20"/>
        <v>1.65</v>
      </c>
      <c r="J140" s="125">
        <v>100</v>
      </c>
      <c r="K140" s="125" t="s">
        <v>136</v>
      </c>
      <c r="L140" s="125" t="s">
        <v>136</v>
      </c>
      <c r="M140" s="125" t="s">
        <v>136</v>
      </c>
      <c r="N140" s="125" t="s">
        <v>136</v>
      </c>
      <c r="O140" s="125" t="s">
        <v>136</v>
      </c>
      <c r="P140" s="125" t="s">
        <v>136</v>
      </c>
      <c r="Q140" s="125" t="s">
        <v>136</v>
      </c>
      <c r="R140" s="125" t="s">
        <v>136</v>
      </c>
      <c r="S140" s="125" t="s">
        <v>136</v>
      </c>
      <c r="T140" s="127" t="s">
        <v>136</v>
      </c>
      <c r="U140" s="127" t="s">
        <v>136</v>
      </c>
      <c r="V140" s="127" t="s">
        <v>136</v>
      </c>
      <c r="W140" s="127" t="s">
        <v>136</v>
      </c>
      <c r="X140" s="125" t="s">
        <v>136</v>
      </c>
      <c r="Y140" s="129" t="s">
        <v>13</v>
      </c>
      <c r="Z140" s="125" t="s">
        <v>109</v>
      </c>
      <c r="AA140" s="125">
        <v>1.64</v>
      </c>
      <c r="AB140" s="125">
        <v>11500</v>
      </c>
      <c r="AC140" s="131">
        <v>12.474</v>
      </c>
      <c r="AD140" s="130">
        <v>1080</v>
      </c>
      <c r="AE140" s="46">
        <v>43160</v>
      </c>
      <c r="AF140" s="46">
        <v>43374</v>
      </c>
      <c r="AG140" s="125" t="s">
        <v>648</v>
      </c>
    </row>
    <row r="141" spans="1:33" ht="47.25" x14ac:dyDescent="0.25">
      <c r="A141" s="125">
        <v>87</v>
      </c>
      <c r="B141" s="125" t="str">
        <f>'Приложение № 3'!B114</f>
        <v>ул. 5-я Северная, от 
ул. Красный Пахарь до 
ул. Челюскинцев</v>
      </c>
      <c r="C141" s="127">
        <v>1.1499999999999999</v>
      </c>
      <c r="D141" s="125">
        <v>17300</v>
      </c>
      <c r="E141" s="130">
        <f t="shared" si="10"/>
        <v>0.23</v>
      </c>
      <c r="F141" s="125">
        <v>20</v>
      </c>
      <c r="G141" s="130">
        <f t="shared" si="21"/>
        <v>0.115</v>
      </c>
      <c r="H141" s="125">
        <v>10</v>
      </c>
      <c r="I141" s="130">
        <f t="shared" si="20"/>
        <v>1.1499999999999999</v>
      </c>
      <c r="J141" s="125">
        <v>100</v>
      </c>
      <c r="K141" s="125" t="s">
        <v>136</v>
      </c>
      <c r="L141" s="125" t="s">
        <v>136</v>
      </c>
      <c r="M141" s="125" t="s">
        <v>136</v>
      </c>
      <c r="N141" s="125" t="s">
        <v>136</v>
      </c>
      <c r="O141" s="125" t="s">
        <v>136</v>
      </c>
      <c r="P141" s="125" t="s">
        <v>136</v>
      </c>
      <c r="Q141" s="125" t="s">
        <v>136</v>
      </c>
      <c r="R141" s="125" t="s">
        <v>136</v>
      </c>
      <c r="S141" s="125" t="s">
        <v>136</v>
      </c>
      <c r="T141" s="127" t="s">
        <v>136</v>
      </c>
      <c r="U141" s="127" t="s">
        <v>136</v>
      </c>
      <c r="V141" s="127" t="s">
        <v>136</v>
      </c>
      <c r="W141" s="127" t="s">
        <v>136</v>
      </c>
      <c r="X141" s="125" t="s">
        <v>136</v>
      </c>
      <c r="Y141" s="129" t="s">
        <v>13</v>
      </c>
      <c r="Z141" s="125" t="s">
        <v>109</v>
      </c>
      <c r="AA141" s="125">
        <v>2.4700000000000002</v>
      </c>
      <c r="AB141" s="125">
        <v>17300</v>
      </c>
      <c r="AC141" s="131">
        <v>18.684000000000001</v>
      </c>
      <c r="AD141" s="130">
        <v>1080</v>
      </c>
      <c r="AE141" s="46">
        <v>43160</v>
      </c>
      <c r="AF141" s="46">
        <v>43374</v>
      </c>
      <c r="AG141" s="125" t="s">
        <v>648</v>
      </c>
    </row>
    <row r="142" spans="1:33" ht="47.25" x14ac:dyDescent="0.25">
      <c r="A142" s="125">
        <v>88</v>
      </c>
      <c r="B142" s="125" t="str">
        <f>'Приложение № 3'!B115</f>
        <v>ул. Железнодорожная, от 
ул. 4-я Челюскинцев до 
ул. Барнаульской</v>
      </c>
      <c r="C142" s="127">
        <v>0.4</v>
      </c>
      <c r="D142" s="125">
        <v>2800</v>
      </c>
      <c r="E142" s="130">
        <f t="shared" si="10"/>
        <v>0.08</v>
      </c>
      <c r="F142" s="125">
        <v>20</v>
      </c>
      <c r="G142" s="130">
        <f t="shared" si="21"/>
        <v>0.04</v>
      </c>
      <c r="H142" s="125">
        <v>10</v>
      </c>
      <c r="I142" s="130">
        <f t="shared" si="20"/>
        <v>0.4</v>
      </c>
      <c r="J142" s="125">
        <v>100</v>
      </c>
      <c r="K142" s="125" t="s">
        <v>136</v>
      </c>
      <c r="L142" s="125" t="s">
        <v>136</v>
      </c>
      <c r="M142" s="125" t="s">
        <v>136</v>
      </c>
      <c r="N142" s="125" t="s">
        <v>136</v>
      </c>
      <c r="O142" s="125" t="s">
        <v>136</v>
      </c>
      <c r="P142" s="125" t="s">
        <v>136</v>
      </c>
      <c r="Q142" s="125" t="s">
        <v>136</v>
      </c>
      <c r="R142" s="125" t="s">
        <v>136</v>
      </c>
      <c r="S142" s="125" t="s">
        <v>136</v>
      </c>
      <c r="T142" s="127" t="s">
        <v>136</v>
      </c>
      <c r="U142" s="127" t="s">
        <v>136</v>
      </c>
      <c r="V142" s="127" t="s">
        <v>136</v>
      </c>
      <c r="W142" s="127" t="s">
        <v>136</v>
      </c>
      <c r="X142" s="125" t="s">
        <v>136</v>
      </c>
      <c r="Y142" s="129" t="s">
        <v>13</v>
      </c>
      <c r="Z142" s="125" t="s">
        <v>109</v>
      </c>
      <c r="AA142" s="125">
        <v>0.4</v>
      </c>
      <c r="AB142" s="125">
        <v>2800</v>
      </c>
      <c r="AC142" s="131">
        <v>3.024</v>
      </c>
      <c r="AD142" s="130">
        <v>1080</v>
      </c>
      <c r="AE142" s="46">
        <v>43160</v>
      </c>
      <c r="AF142" s="46">
        <v>43374</v>
      </c>
      <c r="AG142" s="125" t="s">
        <v>648</v>
      </c>
    </row>
    <row r="143" spans="1:33" ht="47.25" x14ac:dyDescent="0.25">
      <c r="A143" s="125">
        <v>89</v>
      </c>
      <c r="B143" s="125" t="str">
        <f>'Приложение № 3'!B116</f>
        <v xml:space="preserve">ул. Барнаульская, от 
ул. Железнодорожной до 
ул. 10-й Ремесленной </v>
      </c>
      <c r="C143" s="127">
        <v>0.74</v>
      </c>
      <c r="D143" s="125">
        <v>4800</v>
      </c>
      <c r="E143" s="130">
        <f t="shared" si="10"/>
        <v>0.14800000000000002</v>
      </c>
      <c r="F143" s="125">
        <v>20</v>
      </c>
      <c r="G143" s="130">
        <f t="shared" si="21"/>
        <v>7.400000000000001E-2</v>
      </c>
      <c r="H143" s="125">
        <v>10</v>
      </c>
      <c r="I143" s="130">
        <f t="shared" si="20"/>
        <v>0.74</v>
      </c>
      <c r="J143" s="125">
        <v>100</v>
      </c>
      <c r="K143" s="125" t="s">
        <v>136</v>
      </c>
      <c r="L143" s="125" t="s">
        <v>136</v>
      </c>
      <c r="M143" s="125" t="s">
        <v>136</v>
      </c>
      <c r="N143" s="125" t="s">
        <v>136</v>
      </c>
      <c r="O143" s="125" t="s">
        <v>136</v>
      </c>
      <c r="P143" s="125" t="s">
        <v>136</v>
      </c>
      <c r="Q143" s="125" t="s">
        <v>136</v>
      </c>
      <c r="R143" s="125" t="s">
        <v>136</v>
      </c>
      <c r="S143" s="125" t="s">
        <v>136</v>
      </c>
      <c r="T143" s="127" t="s">
        <v>136</v>
      </c>
      <c r="U143" s="127" t="s">
        <v>136</v>
      </c>
      <c r="V143" s="127" t="s">
        <v>136</v>
      </c>
      <c r="W143" s="127" t="s">
        <v>136</v>
      </c>
      <c r="X143" s="125" t="s">
        <v>136</v>
      </c>
      <c r="Y143" s="129" t="s">
        <v>13</v>
      </c>
      <c r="Z143" s="125" t="s">
        <v>109</v>
      </c>
      <c r="AA143" s="125">
        <v>0.68</v>
      </c>
      <c r="AB143" s="125">
        <v>4800</v>
      </c>
      <c r="AC143" s="131">
        <v>5.194</v>
      </c>
      <c r="AD143" s="130">
        <v>1080</v>
      </c>
      <c r="AE143" s="46">
        <v>43160</v>
      </c>
      <c r="AF143" s="46">
        <v>43374</v>
      </c>
      <c r="AG143" s="125" t="s">
        <v>648</v>
      </c>
    </row>
    <row r="144" spans="1:33" ht="78.75" x14ac:dyDescent="0.25">
      <c r="A144" s="125">
        <v>90</v>
      </c>
      <c r="B144" s="125" t="str">
        <f>'Приложение № 3'!B117</f>
        <v>ул. Декабристов 
(от ул. 10 лет Октября до 
ул. Масленникова и от 
ул. Маяковского до 
ул. Бульварной)</v>
      </c>
      <c r="C144" s="127">
        <v>1.98</v>
      </c>
      <c r="D144" s="125">
        <v>14900</v>
      </c>
      <c r="E144" s="130">
        <f t="shared" si="10"/>
        <v>0.69299999999999995</v>
      </c>
      <c r="F144" s="125">
        <v>35</v>
      </c>
      <c r="G144" s="130">
        <f t="shared" si="21"/>
        <v>0.495</v>
      </c>
      <c r="H144" s="125">
        <v>25</v>
      </c>
      <c r="I144" s="130">
        <f t="shared" si="20"/>
        <v>1.98</v>
      </c>
      <c r="J144" s="125">
        <v>100</v>
      </c>
      <c r="K144" s="125" t="s">
        <v>136</v>
      </c>
      <c r="L144" s="125" t="s">
        <v>136</v>
      </c>
      <c r="M144" s="125" t="s">
        <v>136</v>
      </c>
      <c r="N144" s="125" t="s">
        <v>136</v>
      </c>
      <c r="O144" s="125" t="s">
        <v>136</v>
      </c>
      <c r="P144" s="125" t="s">
        <v>136</v>
      </c>
      <c r="Q144" s="125" t="s">
        <v>136</v>
      </c>
      <c r="R144" s="125" t="s">
        <v>136</v>
      </c>
      <c r="S144" s="125" t="s">
        <v>136</v>
      </c>
      <c r="T144" s="127" t="s">
        <v>136</v>
      </c>
      <c r="U144" s="127" t="s">
        <v>136</v>
      </c>
      <c r="V144" s="127" t="s">
        <v>136</v>
      </c>
      <c r="W144" s="127" t="s">
        <v>136</v>
      </c>
      <c r="X144" s="125" t="s">
        <v>136</v>
      </c>
      <c r="Y144" s="129" t="s">
        <v>13</v>
      </c>
      <c r="Z144" s="125" t="s">
        <v>109</v>
      </c>
      <c r="AA144" s="125">
        <v>2.12</v>
      </c>
      <c r="AB144" s="125">
        <v>14900</v>
      </c>
      <c r="AC144" s="131">
        <v>16.038</v>
      </c>
      <c r="AD144" s="130">
        <v>1080</v>
      </c>
      <c r="AE144" s="46">
        <v>43160</v>
      </c>
      <c r="AF144" s="46">
        <v>43374</v>
      </c>
      <c r="AG144" s="125" t="s">
        <v>648</v>
      </c>
    </row>
    <row r="145" spans="1:34" ht="47.25" x14ac:dyDescent="0.25">
      <c r="A145" s="125">
        <v>91</v>
      </c>
      <c r="B145" s="125" t="str">
        <f>'Приложение № 3'!B118</f>
        <v>ул. 22-я Северная, от 
ул. Средней до ул. Герцена</v>
      </c>
      <c r="C145" s="127">
        <v>1.25</v>
      </c>
      <c r="D145" s="125">
        <v>9400</v>
      </c>
      <c r="E145" s="130">
        <f t="shared" si="10"/>
        <v>0.1875</v>
      </c>
      <c r="F145" s="125">
        <v>15</v>
      </c>
      <c r="G145" s="130">
        <f t="shared" si="21"/>
        <v>0.125</v>
      </c>
      <c r="H145" s="125">
        <v>10</v>
      </c>
      <c r="I145" s="130">
        <f t="shared" si="20"/>
        <v>1.25</v>
      </c>
      <c r="J145" s="125">
        <v>100</v>
      </c>
      <c r="K145" s="125" t="s">
        <v>136</v>
      </c>
      <c r="L145" s="125" t="s">
        <v>136</v>
      </c>
      <c r="M145" s="125" t="s">
        <v>136</v>
      </c>
      <c r="N145" s="125" t="s">
        <v>136</v>
      </c>
      <c r="O145" s="125" t="s">
        <v>136</v>
      </c>
      <c r="P145" s="125" t="s">
        <v>136</v>
      </c>
      <c r="Q145" s="125" t="s">
        <v>136</v>
      </c>
      <c r="R145" s="125" t="s">
        <v>136</v>
      </c>
      <c r="S145" s="125" t="s">
        <v>136</v>
      </c>
      <c r="T145" s="127" t="s">
        <v>136</v>
      </c>
      <c r="U145" s="127" t="s">
        <v>136</v>
      </c>
      <c r="V145" s="127" t="s">
        <v>136</v>
      </c>
      <c r="W145" s="127" t="s">
        <v>136</v>
      </c>
      <c r="X145" s="125" t="s">
        <v>136</v>
      </c>
      <c r="Y145" s="129" t="s">
        <v>13</v>
      </c>
      <c r="Z145" s="125" t="s">
        <v>109</v>
      </c>
      <c r="AA145" s="125">
        <v>1.34</v>
      </c>
      <c r="AB145" s="125">
        <v>9400</v>
      </c>
      <c r="AC145" s="131">
        <v>10.125</v>
      </c>
      <c r="AD145" s="130">
        <v>1080</v>
      </c>
      <c r="AE145" s="46">
        <v>43160</v>
      </c>
      <c r="AF145" s="46">
        <v>43374</v>
      </c>
      <c r="AG145" s="125" t="s">
        <v>648</v>
      </c>
    </row>
    <row r="146" spans="1:34" ht="47.25" x14ac:dyDescent="0.25">
      <c r="A146" s="258">
        <v>92</v>
      </c>
      <c r="B146" s="258" t="str">
        <f>'Приложение № 3'!B119</f>
        <v>просп. Мира, от 
ул. Красный Путь до 
ул. Полевая</v>
      </c>
      <c r="C146" s="259">
        <v>8.26</v>
      </c>
      <c r="D146" s="258">
        <v>148680</v>
      </c>
      <c r="E146" s="269">
        <f t="shared" si="10"/>
        <v>4.4603999999999999</v>
      </c>
      <c r="F146" s="258">
        <v>54</v>
      </c>
      <c r="G146" s="269">
        <f t="shared" si="21"/>
        <v>4.4603999999999999</v>
      </c>
      <c r="H146" s="258">
        <v>54</v>
      </c>
      <c r="I146" s="269">
        <f t="shared" si="20"/>
        <v>8.26</v>
      </c>
      <c r="J146" s="258">
        <v>100</v>
      </c>
      <c r="K146" s="125" t="s">
        <v>136</v>
      </c>
      <c r="L146" s="125" t="s">
        <v>136</v>
      </c>
      <c r="M146" s="125" t="s">
        <v>136</v>
      </c>
      <c r="N146" s="125" t="s">
        <v>136</v>
      </c>
      <c r="O146" s="125" t="s">
        <v>136</v>
      </c>
      <c r="P146" s="125" t="s">
        <v>136</v>
      </c>
      <c r="Q146" s="125" t="s">
        <v>136</v>
      </c>
      <c r="R146" s="125" t="s">
        <v>136</v>
      </c>
      <c r="S146" s="125" t="s">
        <v>136</v>
      </c>
      <c r="T146" s="127" t="s">
        <v>136</v>
      </c>
      <c r="U146" s="127" t="s">
        <v>136</v>
      </c>
      <c r="V146" s="127" t="s">
        <v>136</v>
      </c>
      <c r="W146" s="127" t="s">
        <v>136</v>
      </c>
      <c r="X146" s="125" t="s">
        <v>617</v>
      </c>
      <c r="Y146" s="129" t="s">
        <v>13</v>
      </c>
      <c r="Z146" s="125" t="s">
        <v>109</v>
      </c>
      <c r="AA146" s="125">
        <v>9.7100000000000009</v>
      </c>
      <c r="AB146" s="125">
        <v>68000</v>
      </c>
      <c r="AC146" s="131">
        <v>73.44</v>
      </c>
      <c r="AD146" s="130">
        <v>1080</v>
      </c>
      <c r="AE146" s="46">
        <v>43160</v>
      </c>
      <c r="AF146" s="46">
        <v>43374</v>
      </c>
      <c r="AG146" s="125" t="s">
        <v>648</v>
      </c>
    </row>
    <row r="147" spans="1:34" ht="31.5" x14ac:dyDescent="0.25">
      <c r="A147" s="258"/>
      <c r="B147" s="258"/>
      <c r="C147" s="259"/>
      <c r="D147" s="258"/>
      <c r="E147" s="269"/>
      <c r="F147" s="258"/>
      <c r="G147" s="269"/>
      <c r="H147" s="258"/>
      <c r="I147" s="269"/>
      <c r="J147" s="258"/>
      <c r="K147" s="125" t="s">
        <v>37</v>
      </c>
      <c r="L147" s="125" t="s">
        <v>136</v>
      </c>
      <c r="M147" s="125" t="s">
        <v>37</v>
      </c>
      <c r="N147" s="125" t="s">
        <v>37</v>
      </c>
      <c r="O147" s="125" t="s">
        <v>136</v>
      </c>
      <c r="P147" s="125" t="s">
        <v>136</v>
      </c>
      <c r="Q147" s="125" t="s">
        <v>136</v>
      </c>
      <c r="R147" s="125" t="s">
        <v>136</v>
      </c>
      <c r="S147" s="125" t="s">
        <v>136</v>
      </c>
      <c r="T147" s="127" t="s">
        <v>136</v>
      </c>
      <c r="U147" s="127" t="s">
        <v>136</v>
      </c>
      <c r="V147" s="127" t="s">
        <v>136</v>
      </c>
      <c r="W147" s="127" t="s">
        <v>136</v>
      </c>
      <c r="X147" s="125" t="s">
        <v>581</v>
      </c>
      <c r="Y147" s="129" t="s">
        <v>111</v>
      </c>
      <c r="Z147" s="129" t="s">
        <v>136</v>
      </c>
      <c r="AA147" s="125">
        <v>1</v>
      </c>
      <c r="AB147" s="125" t="s">
        <v>136</v>
      </c>
      <c r="AC147" s="130">
        <f>SUM(AC148:AC152)</f>
        <v>2.145</v>
      </c>
      <c r="AD147" s="130" t="s">
        <v>136</v>
      </c>
      <c r="AE147" s="130" t="s">
        <v>136</v>
      </c>
      <c r="AF147" s="130" t="s">
        <v>136</v>
      </c>
      <c r="AG147" s="214" t="s">
        <v>656</v>
      </c>
    </row>
    <row r="148" spans="1:34" s="56" customFormat="1" ht="54" customHeight="1" x14ac:dyDescent="0.25">
      <c r="A148" s="258"/>
      <c r="B148" s="258"/>
      <c r="C148" s="259"/>
      <c r="D148" s="258"/>
      <c r="E148" s="269"/>
      <c r="F148" s="258"/>
      <c r="G148" s="269"/>
      <c r="H148" s="258"/>
      <c r="I148" s="269"/>
      <c r="J148" s="258"/>
      <c r="K148" s="125" t="s">
        <v>33</v>
      </c>
      <c r="L148" s="263" t="s">
        <v>34</v>
      </c>
      <c r="M148" s="125" t="s">
        <v>33</v>
      </c>
      <c r="N148" s="125" t="s">
        <v>33</v>
      </c>
      <c r="O148" s="125" t="s">
        <v>136</v>
      </c>
      <c r="P148" s="57" t="s">
        <v>136</v>
      </c>
      <c r="Q148" s="57" t="s">
        <v>136</v>
      </c>
      <c r="R148" s="57" t="s">
        <v>136</v>
      </c>
      <c r="S148" s="57" t="s">
        <v>136</v>
      </c>
      <c r="T148" s="58" t="s">
        <v>136</v>
      </c>
      <c r="U148" s="58" t="s">
        <v>136</v>
      </c>
      <c r="V148" s="58" t="s">
        <v>136</v>
      </c>
      <c r="W148" s="58" t="s">
        <v>136</v>
      </c>
      <c r="X148" s="125" t="s">
        <v>580</v>
      </c>
      <c r="Y148" s="125" t="s">
        <v>120</v>
      </c>
      <c r="Z148" s="125" t="s">
        <v>116</v>
      </c>
      <c r="AA148" s="125">
        <v>200</v>
      </c>
      <c r="AB148" s="125" t="s">
        <v>136</v>
      </c>
      <c r="AC148" s="128">
        <v>0.25</v>
      </c>
      <c r="AD148" s="104">
        <f>AC148/AA148</f>
        <v>1.25E-3</v>
      </c>
      <c r="AE148" s="105">
        <v>43191</v>
      </c>
      <c r="AF148" s="105">
        <v>43374</v>
      </c>
      <c r="AG148" s="248"/>
      <c r="AH148" s="193"/>
    </row>
    <row r="149" spans="1:34" s="56" customFormat="1" ht="31.5" x14ac:dyDescent="0.25">
      <c r="A149" s="258"/>
      <c r="B149" s="258"/>
      <c r="C149" s="259"/>
      <c r="D149" s="258"/>
      <c r="E149" s="269"/>
      <c r="F149" s="258"/>
      <c r="G149" s="269"/>
      <c r="H149" s="258"/>
      <c r="I149" s="269"/>
      <c r="J149" s="258"/>
      <c r="K149" s="125" t="s">
        <v>36</v>
      </c>
      <c r="L149" s="263"/>
      <c r="M149" s="125" t="s">
        <v>36</v>
      </c>
      <c r="N149" s="125" t="s">
        <v>36</v>
      </c>
      <c r="O149" s="125" t="s">
        <v>136</v>
      </c>
      <c r="P149" s="57" t="s">
        <v>136</v>
      </c>
      <c r="Q149" s="57" t="s">
        <v>136</v>
      </c>
      <c r="R149" s="57" t="s">
        <v>136</v>
      </c>
      <c r="S149" s="57" t="s">
        <v>136</v>
      </c>
      <c r="T149" s="58" t="s">
        <v>136</v>
      </c>
      <c r="U149" s="58" t="s">
        <v>136</v>
      </c>
      <c r="V149" s="58" t="s">
        <v>136</v>
      </c>
      <c r="W149" s="58" t="s">
        <v>136</v>
      </c>
      <c r="X149" s="125" t="s">
        <v>36</v>
      </c>
      <c r="Y149" s="125" t="s">
        <v>121</v>
      </c>
      <c r="Z149" s="125" t="s">
        <v>113</v>
      </c>
      <c r="AA149" s="125">
        <v>1</v>
      </c>
      <c r="AB149" s="125" t="s">
        <v>136</v>
      </c>
      <c r="AC149" s="128">
        <v>1.5</v>
      </c>
      <c r="AD149" s="104">
        <f>AC149/AA149</f>
        <v>1.5</v>
      </c>
      <c r="AE149" s="105">
        <v>43282</v>
      </c>
      <c r="AF149" s="105">
        <v>43374</v>
      </c>
      <c r="AG149" s="248"/>
      <c r="AH149" s="193"/>
    </row>
    <row r="150" spans="1:34" s="56" customFormat="1" ht="47.25" x14ac:dyDescent="0.25">
      <c r="A150" s="258"/>
      <c r="B150" s="258"/>
      <c r="C150" s="259"/>
      <c r="D150" s="258"/>
      <c r="E150" s="269"/>
      <c r="F150" s="258"/>
      <c r="G150" s="269"/>
      <c r="H150" s="258"/>
      <c r="I150" s="269"/>
      <c r="J150" s="258"/>
      <c r="K150" s="125" t="s">
        <v>177</v>
      </c>
      <c r="L150" s="263"/>
      <c r="M150" s="125" t="s">
        <v>177</v>
      </c>
      <c r="N150" s="125" t="s">
        <v>177</v>
      </c>
      <c r="O150" s="125" t="s">
        <v>136</v>
      </c>
      <c r="P150" s="57" t="s">
        <v>136</v>
      </c>
      <c r="Q150" s="57" t="s">
        <v>136</v>
      </c>
      <c r="R150" s="57" t="s">
        <v>136</v>
      </c>
      <c r="S150" s="57" t="s">
        <v>136</v>
      </c>
      <c r="T150" s="58" t="s">
        <v>136</v>
      </c>
      <c r="U150" s="58" t="s">
        <v>136</v>
      </c>
      <c r="V150" s="58" t="s">
        <v>136</v>
      </c>
      <c r="W150" s="58" t="s">
        <v>136</v>
      </c>
      <c r="X150" s="125" t="s">
        <v>582</v>
      </c>
      <c r="Y150" s="125" t="s">
        <v>101</v>
      </c>
      <c r="Z150" s="125" t="s">
        <v>113</v>
      </c>
      <c r="AA150" s="125">
        <v>4</v>
      </c>
      <c r="AB150" s="125" t="s">
        <v>136</v>
      </c>
      <c r="AC150" s="128">
        <v>0.02</v>
      </c>
      <c r="AD150" s="104">
        <f>AC150/AA150</f>
        <v>5.0000000000000001E-3</v>
      </c>
      <c r="AE150" s="105">
        <v>43160</v>
      </c>
      <c r="AF150" s="105">
        <v>43374</v>
      </c>
      <c r="AG150" s="248"/>
      <c r="AH150" s="193"/>
    </row>
    <row r="151" spans="1:34" s="56" customFormat="1" ht="47.25" x14ac:dyDescent="0.25">
      <c r="A151" s="258"/>
      <c r="B151" s="258"/>
      <c r="C151" s="259"/>
      <c r="D151" s="258"/>
      <c r="E151" s="269"/>
      <c r="F151" s="258"/>
      <c r="G151" s="269"/>
      <c r="H151" s="258"/>
      <c r="I151" s="269"/>
      <c r="J151" s="258"/>
      <c r="K151" s="125" t="s">
        <v>178</v>
      </c>
      <c r="L151" s="263"/>
      <c r="M151" s="125" t="s">
        <v>178</v>
      </c>
      <c r="N151" s="125" t="s">
        <v>178</v>
      </c>
      <c r="O151" s="125" t="s">
        <v>136</v>
      </c>
      <c r="P151" s="57" t="s">
        <v>136</v>
      </c>
      <c r="Q151" s="57" t="s">
        <v>136</v>
      </c>
      <c r="R151" s="57" t="s">
        <v>136</v>
      </c>
      <c r="S151" s="57" t="s">
        <v>136</v>
      </c>
      <c r="T151" s="58" t="s">
        <v>136</v>
      </c>
      <c r="U151" s="58" t="s">
        <v>136</v>
      </c>
      <c r="V151" s="58" t="s">
        <v>136</v>
      </c>
      <c r="W151" s="58" t="s">
        <v>136</v>
      </c>
      <c r="X151" s="125" t="s">
        <v>583</v>
      </c>
      <c r="Y151" s="125" t="s">
        <v>120</v>
      </c>
      <c r="Z151" s="125" t="s">
        <v>116</v>
      </c>
      <c r="AA151" s="125">
        <v>200</v>
      </c>
      <c r="AB151" s="125" t="s">
        <v>136</v>
      </c>
      <c r="AC151" s="128">
        <v>0.25</v>
      </c>
      <c r="AD151" s="104">
        <f>AC151/AA151</f>
        <v>1.25E-3</v>
      </c>
      <c r="AE151" s="105">
        <v>43191</v>
      </c>
      <c r="AF151" s="105">
        <v>43374</v>
      </c>
      <c r="AG151" s="248"/>
      <c r="AH151" s="193"/>
    </row>
    <row r="152" spans="1:34" s="56" customFormat="1" ht="47.25" x14ac:dyDescent="0.25">
      <c r="A152" s="258"/>
      <c r="B152" s="258"/>
      <c r="C152" s="259"/>
      <c r="D152" s="258"/>
      <c r="E152" s="269"/>
      <c r="F152" s="258"/>
      <c r="G152" s="269"/>
      <c r="H152" s="258"/>
      <c r="I152" s="269"/>
      <c r="J152" s="258"/>
      <c r="K152" s="125" t="s">
        <v>179</v>
      </c>
      <c r="L152" s="263"/>
      <c r="M152" s="125" t="s">
        <v>179</v>
      </c>
      <c r="N152" s="125" t="s">
        <v>179</v>
      </c>
      <c r="O152" s="125" t="s">
        <v>136</v>
      </c>
      <c r="P152" s="57" t="s">
        <v>136</v>
      </c>
      <c r="Q152" s="57" t="s">
        <v>136</v>
      </c>
      <c r="R152" s="57" t="s">
        <v>136</v>
      </c>
      <c r="S152" s="57" t="s">
        <v>136</v>
      </c>
      <c r="T152" s="58" t="s">
        <v>136</v>
      </c>
      <c r="U152" s="58" t="s">
        <v>136</v>
      </c>
      <c r="V152" s="58" t="s">
        <v>136</v>
      </c>
      <c r="W152" s="58" t="s">
        <v>136</v>
      </c>
      <c r="X152" s="125" t="s">
        <v>584</v>
      </c>
      <c r="Y152" s="125" t="s">
        <v>120</v>
      </c>
      <c r="Z152" s="125" t="s">
        <v>116</v>
      </c>
      <c r="AA152" s="125">
        <v>100</v>
      </c>
      <c r="AB152" s="125" t="s">
        <v>136</v>
      </c>
      <c r="AC152" s="128">
        <v>0.125</v>
      </c>
      <c r="AD152" s="104">
        <f>AC152/AA152</f>
        <v>1.25E-3</v>
      </c>
      <c r="AE152" s="105">
        <v>43191</v>
      </c>
      <c r="AF152" s="105">
        <v>43374</v>
      </c>
      <c r="AG152" s="215"/>
      <c r="AH152" s="193"/>
    </row>
    <row r="153" spans="1:34" ht="47.25" x14ac:dyDescent="0.25">
      <c r="A153" s="125">
        <v>93</v>
      </c>
      <c r="B153" s="125" t="str">
        <f>'Приложение № 3'!B125</f>
        <v>Дорога от ул. Завертяева до Пушкинского тракта</v>
      </c>
      <c r="C153" s="127">
        <v>2.42</v>
      </c>
      <c r="D153" s="125">
        <v>26600</v>
      </c>
      <c r="E153" s="130">
        <f>C153*F153/100</f>
        <v>0.48399999999999999</v>
      </c>
      <c r="F153" s="125">
        <v>20</v>
      </c>
      <c r="G153" s="130">
        <f t="shared" si="21"/>
        <v>0.24199999999999999</v>
      </c>
      <c r="H153" s="125">
        <v>10</v>
      </c>
      <c r="I153" s="130">
        <f t="shared" si="20"/>
        <v>2.42</v>
      </c>
      <c r="J153" s="125">
        <v>100</v>
      </c>
      <c r="K153" s="125" t="s">
        <v>136</v>
      </c>
      <c r="L153" s="125" t="s">
        <v>136</v>
      </c>
      <c r="M153" s="125" t="s">
        <v>136</v>
      </c>
      <c r="N153" s="125" t="s">
        <v>136</v>
      </c>
      <c r="O153" s="125" t="s">
        <v>136</v>
      </c>
      <c r="P153" s="125" t="s">
        <v>136</v>
      </c>
      <c r="Q153" s="125" t="s">
        <v>136</v>
      </c>
      <c r="R153" s="125" t="s">
        <v>136</v>
      </c>
      <c r="S153" s="125" t="s">
        <v>136</v>
      </c>
      <c r="T153" s="127" t="s">
        <v>136</v>
      </c>
      <c r="U153" s="127" t="s">
        <v>136</v>
      </c>
      <c r="V153" s="127" t="s">
        <v>136</v>
      </c>
      <c r="W153" s="127" t="s">
        <v>136</v>
      </c>
      <c r="X153" s="125" t="s">
        <v>136</v>
      </c>
      <c r="Y153" s="129" t="s">
        <v>13</v>
      </c>
      <c r="Z153" s="129" t="s">
        <v>98</v>
      </c>
      <c r="AA153" s="125">
        <v>2.42</v>
      </c>
      <c r="AB153" s="125">
        <v>26600</v>
      </c>
      <c r="AC153" s="131">
        <v>28.748999999999999</v>
      </c>
      <c r="AD153" s="130">
        <v>1080</v>
      </c>
      <c r="AE153" s="46">
        <v>43160</v>
      </c>
      <c r="AF153" s="46">
        <v>43374</v>
      </c>
      <c r="AG153" s="125" t="s">
        <v>648</v>
      </c>
    </row>
    <row r="154" spans="1:34" ht="47.25" x14ac:dyDescent="0.25">
      <c r="A154" s="125">
        <v>94</v>
      </c>
      <c r="B154" s="125" t="str">
        <f>'Приложение № 3'!B126</f>
        <v>ул. Фугенфирова, от 
ул. Рокоссовского до 
ул. Дианова</v>
      </c>
      <c r="C154" s="127">
        <v>0.57999999999999996</v>
      </c>
      <c r="D154" s="125">
        <v>4400</v>
      </c>
      <c r="E154" s="130">
        <f t="shared" ref="E154:E161" si="22">C154*F154/100</f>
        <v>0.11599999999999999</v>
      </c>
      <c r="F154" s="125">
        <v>20</v>
      </c>
      <c r="G154" s="130">
        <f t="shared" si="21"/>
        <v>5.7999999999999996E-2</v>
      </c>
      <c r="H154" s="125">
        <v>10</v>
      </c>
      <c r="I154" s="130">
        <f t="shared" si="20"/>
        <v>0.57999999999999996</v>
      </c>
      <c r="J154" s="125">
        <v>100</v>
      </c>
      <c r="K154" s="125" t="s">
        <v>136</v>
      </c>
      <c r="L154" s="125" t="s">
        <v>136</v>
      </c>
      <c r="M154" s="125" t="s">
        <v>136</v>
      </c>
      <c r="N154" s="125" t="s">
        <v>136</v>
      </c>
      <c r="O154" s="125" t="s">
        <v>136</v>
      </c>
      <c r="P154" s="125" t="s">
        <v>136</v>
      </c>
      <c r="Q154" s="125" t="s">
        <v>136</v>
      </c>
      <c r="R154" s="125" t="s">
        <v>136</v>
      </c>
      <c r="S154" s="125" t="s">
        <v>136</v>
      </c>
      <c r="T154" s="127" t="s">
        <v>136</v>
      </c>
      <c r="U154" s="127" t="s">
        <v>136</v>
      </c>
      <c r="V154" s="127" t="s">
        <v>136</v>
      </c>
      <c r="W154" s="127" t="s">
        <v>136</v>
      </c>
      <c r="X154" s="125" t="s">
        <v>136</v>
      </c>
      <c r="Y154" s="129" t="s">
        <v>13</v>
      </c>
      <c r="Z154" s="129" t="s">
        <v>98</v>
      </c>
      <c r="AA154" s="125">
        <v>0.57999999999999996</v>
      </c>
      <c r="AB154" s="125">
        <v>4400</v>
      </c>
      <c r="AC154" s="131">
        <v>4.6980000000000004</v>
      </c>
      <c r="AD154" s="130">
        <v>1080</v>
      </c>
      <c r="AE154" s="46">
        <v>43160</v>
      </c>
      <c r="AF154" s="46">
        <v>43374</v>
      </c>
      <c r="AG154" s="125" t="s">
        <v>648</v>
      </c>
    </row>
    <row r="155" spans="1:34" ht="47.25" x14ac:dyDescent="0.25">
      <c r="A155" s="125">
        <v>95</v>
      </c>
      <c r="B155" s="125" t="str">
        <f>'Приложение № 3'!B127</f>
        <v>ул. Доковская, от 
просп. Мира до 
ул. Комбинатской</v>
      </c>
      <c r="C155" s="127">
        <v>6.6</v>
      </c>
      <c r="D155" s="125">
        <v>92400</v>
      </c>
      <c r="E155" s="130">
        <f t="shared" si="22"/>
        <v>1.32</v>
      </c>
      <c r="F155" s="125">
        <v>20</v>
      </c>
      <c r="G155" s="130">
        <f t="shared" si="21"/>
        <v>0.66</v>
      </c>
      <c r="H155" s="125">
        <v>10</v>
      </c>
      <c r="I155" s="130">
        <f t="shared" si="20"/>
        <v>6.6</v>
      </c>
      <c r="J155" s="125">
        <v>100</v>
      </c>
      <c r="K155" s="125" t="s">
        <v>136</v>
      </c>
      <c r="L155" s="125" t="s">
        <v>136</v>
      </c>
      <c r="M155" s="125" t="s">
        <v>136</v>
      </c>
      <c r="N155" s="125" t="s">
        <v>136</v>
      </c>
      <c r="O155" s="125" t="s">
        <v>136</v>
      </c>
      <c r="P155" s="125" t="s">
        <v>136</v>
      </c>
      <c r="Q155" s="125" t="s">
        <v>136</v>
      </c>
      <c r="R155" s="125" t="s">
        <v>136</v>
      </c>
      <c r="S155" s="125" t="s">
        <v>136</v>
      </c>
      <c r="T155" s="127" t="s">
        <v>136</v>
      </c>
      <c r="U155" s="127" t="s">
        <v>136</v>
      </c>
      <c r="V155" s="127" t="s">
        <v>136</v>
      </c>
      <c r="W155" s="127" t="s">
        <v>136</v>
      </c>
      <c r="X155" s="125" t="s">
        <v>136</v>
      </c>
      <c r="Y155" s="129" t="s">
        <v>13</v>
      </c>
      <c r="Z155" s="129" t="s">
        <v>98</v>
      </c>
      <c r="AA155" s="125">
        <v>6.6</v>
      </c>
      <c r="AB155" s="125">
        <v>92400</v>
      </c>
      <c r="AC155" s="131">
        <v>99.792000000000002</v>
      </c>
      <c r="AD155" s="130">
        <v>1080</v>
      </c>
      <c r="AE155" s="46">
        <v>43160</v>
      </c>
      <c r="AF155" s="46">
        <v>43374</v>
      </c>
      <c r="AG155" s="125" t="s">
        <v>648</v>
      </c>
    </row>
    <row r="156" spans="1:34" ht="78.75" x14ac:dyDescent="0.25">
      <c r="A156" s="125">
        <v>96</v>
      </c>
      <c r="B156" s="125" t="str">
        <f>'Приложение № 3'!B128</f>
        <v>просп. Менделеева, от 
ул. Заозерной до 
ул. Химиков</v>
      </c>
      <c r="C156" s="127">
        <v>1.2</v>
      </c>
      <c r="D156" s="125">
        <v>23000</v>
      </c>
      <c r="E156" s="130">
        <f t="shared" si="22"/>
        <v>0.24</v>
      </c>
      <c r="F156" s="125">
        <v>20</v>
      </c>
      <c r="G156" s="130">
        <f t="shared" si="21"/>
        <v>0.12</v>
      </c>
      <c r="H156" s="125">
        <v>10</v>
      </c>
      <c r="I156" s="130">
        <f t="shared" si="20"/>
        <v>1.2</v>
      </c>
      <c r="J156" s="125">
        <v>100</v>
      </c>
      <c r="K156" s="125" t="s">
        <v>38</v>
      </c>
      <c r="L156" s="125" t="s">
        <v>16</v>
      </c>
      <c r="M156" s="125" t="s">
        <v>38</v>
      </c>
      <c r="N156" s="125" t="s">
        <v>136</v>
      </c>
      <c r="O156" s="125" t="s">
        <v>136</v>
      </c>
      <c r="P156" s="125" t="s">
        <v>136</v>
      </c>
      <c r="Q156" s="125" t="s">
        <v>136</v>
      </c>
      <c r="R156" s="125" t="s">
        <v>136</v>
      </c>
      <c r="S156" s="125" t="s">
        <v>136</v>
      </c>
      <c r="T156" s="127" t="s">
        <v>136</v>
      </c>
      <c r="U156" s="127" t="s">
        <v>136</v>
      </c>
      <c r="V156" s="127" t="s">
        <v>136</v>
      </c>
      <c r="W156" s="127" t="s">
        <v>136</v>
      </c>
      <c r="X156" s="125" t="s">
        <v>136</v>
      </c>
      <c r="Y156" s="129" t="s">
        <v>13</v>
      </c>
      <c r="Z156" s="125" t="s">
        <v>109</v>
      </c>
      <c r="AA156" s="125">
        <v>1.2</v>
      </c>
      <c r="AB156" s="125">
        <v>23000</v>
      </c>
      <c r="AC156" s="131">
        <v>24.84</v>
      </c>
      <c r="AD156" s="130">
        <v>1080</v>
      </c>
      <c r="AE156" s="46">
        <v>43160</v>
      </c>
      <c r="AF156" s="46">
        <v>43374</v>
      </c>
      <c r="AG156" s="125" t="s">
        <v>648</v>
      </c>
    </row>
    <row r="157" spans="1:34" ht="47.25" x14ac:dyDescent="0.25">
      <c r="A157" s="125">
        <v>97</v>
      </c>
      <c r="B157" s="125" t="str">
        <f>'Приложение № 3'!B129</f>
        <v>ул. Комбинатская, от 
просп. Губкина  до 
ул. Заозерной</v>
      </c>
      <c r="C157" s="127">
        <v>3.2</v>
      </c>
      <c r="D157" s="125">
        <v>32000</v>
      </c>
      <c r="E157" s="130">
        <f t="shared" si="22"/>
        <v>0.64</v>
      </c>
      <c r="F157" s="125">
        <v>20</v>
      </c>
      <c r="G157" s="130">
        <f t="shared" si="21"/>
        <v>0.32</v>
      </c>
      <c r="H157" s="125">
        <v>10</v>
      </c>
      <c r="I157" s="130">
        <f t="shared" si="20"/>
        <v>3.2</v>
      </c>
      <c r="J157" s="125">
        <v>100</v>
      </c>
      <c r="K157" s="125" t="s">
        <v>136</v>
      </c>
      <c r="L157" s="125" t="s">
        <v>136</v>
      </c>
      <c r="M157" s="125" t="s">
        <v>136</v>
      </c>
      <c r="N157" s="125" t="s">
        <v>136</v>
      </c>
      <c r="O157" s="125" t="s">
        <v>136</v>
      </c>
      <c r="P157" s="125" t="s">
        <v>136</v>
      </c>
      <c r="Q157" s="125" t="s">
        <v>136</v>
      </c>
      <c r="R157" s="125" t="s">
        <v>136</v>
      </c>
      <c r="S157" s="125" t="s">
        <v>136</v>
      </c>
      <c r="T157" s="127" t="s">
        <v>136</v>
      </c>
      <c r="U157" s="127" t="s">
        <v>136</v>
      </c>
      <c r="V157" s="127" t="s">
        <v>136</v>
      </c>
      <c r="W157" s="127" t="s">
        <v>136</v>
      </c>
      <c r="X157" s="125" t="s">
        <v>136</v>
      </c>
      <c r="Y157" s="129" t="s">
        <v>13</v>
      </c>
      <c r="Z157" s="125" t="s">
        <v>109</v>
      </c>
      <c r="AA157" s="125">
        <v>3.2</v>
      </c>
      <c r="AB157" s="125">
        <v>32000</v>
      </c>
      <c r="AC157" s="131">
        <v>34.56</v>
      </c>
      <c r="AD157" s="130">
        <v>1080</v>
      </c>
      <c r="AE157" s="46">
        <v>43160</v>
      </c>
      <c r="AF157" s="46">
        <v>43374</v>
      </c>
      <c r="AG157" s="125" t="s">
        <v>648</v>
      </c>
    </row>
    <row r="158" spans="1:34" ht="47.25" x14ac:dyDescent="0.25">
      <c r="A158" s="125">
        <v>98</v>
      </c>
      <c r="B158" s="125" t="str">
        <f>'Приложение № 3'!B130</f>
        <v>ул. 11-я Ремесленная, от 
ул. Арктической до 
ул. Барнаульской</v>
      </c>
      <c r="C158" s="127">
        <v>0.65</v>
      </c>
      <c r="D158" s="125">
        <v>4900</v>
      </c>
      <c r="E158" s="130">
        <f t="shared" si="22"/>
        <v>0.13</v>
      </c>
      <c r="F158" s="125">
        <v>20</v>
      </c>
      <c r="G158" s="130">
        <f t="shared" si="21"/>
        <v>6.5000000000000002E-2</v>
      </c>
      <c r="H158" s="125">
        <v>10</v>
      </c>
      <c r="I158" s="130">
        <f t="shared" si="20"/>
        <v>0.65</v>
      </c>
      <c r="J158" s="125">
        <v>100</v>
      </c>
      <c r="K158" s="125" t="s">
        <v>136</v>
      </c>
      <c r="L158" s="125" t="s">
        <v>136</v>
      </c>
      <c r="M158" s="125" t="s">
        <v>136</v>
      </c>
      <c r="N158" s="125" t="s">
        <v>136</v>
      </c>
      <c r="O158" s="125" t="s">
        <v>136</v>
      </c>
      <c r="P158" s="125" t="s">
        <v>136</v>
      </c>
      <c r="Q158" s="125" t="s">
        <v>136</v>
      </c>
      <c r="R158" s="125" t="s">
        <v>136</v>
      </c>
      <c r="S158" s="125" t="s">
        <v>136</v>
      </c>
      <c r="T158" s="127" t="s">
        <v>136</v>
      </c>
      <c r="U158" s="127" t="s">
        <v>136</v>
      </c>
      <c r="V158" s="127" t="s">
        <v>136</v>
      </c>
      <c r="W158" s="127" t="s">
        <v>136</v>
      </c>
      <c r="X158" s="125" t="s">
        <v>136</v>
      </c>
      <c r="Y158" s="129" t="s">
        <v>13</v>
      </c>
      <c r="Z158" s="125" t="s">
        <v>109</v>
      </c>
      <c r="AA158" s="125">
        <v>0.65</v>
      </c>
      <c r="AB158" s="125">
        <v>4900</v>
      </c>
      <c r="AC158" s="131">
        <v>5.2649999999999997</v>
      </c>
      <c r="AD158" s="130">
        <v>1080</v>
      </c>
      <c r="AE158" s="46">
        <v>43160</v>
      </c>
      <c r="AF158" s="46">
        <v>43374</v>
      </c>
      <c r="AG158" s="125" t="s">
        <v>648</v>
      </c>
    </row>
    <row r="159" spans="1:34" ht="47.25" x14ac:dyDescent="0.25">
      <c r="A159" s="125">
        <v>99</v>
      </c>
      <c r="B159" s="125" t="str">
        <f>'Приложение № 3'!B131</f>
        <v>ул. 10-я Ремесленная, от 
ул. Арктической до 
ул. Барнаульской</v>
      </c>
      <c r="C159" s="127">
        <v>0.56999999999999995</v>
      </c>
      <c r="D159" s="125">
        <v>4400</v>
      </c>
      <c r="E159" s="130">
        <f t="shared" si="22"/>
        <v>0.11399999999999999</v>
      </c>
      <c r="F159" s="125">
        <v>20</v>
      </c>
      <c r="G159" s="130">
        <f t="shared" si="21"/>
        <v>5.6999999999999995E-2</v>
      </c>
      <c r="H159" s="125">
        <v>10</v>
      </c>
      <c r="I159" s="130">
        <f t="shared" si="20"/>
        <v>0.56999999999999995</v>
      </c>
      <c r="J159" s="125">
        <v>100</v>
      </c>
      <c r="K159" s="125" t="s">
        <v>136</v>
      </c>
      <c r="L159" s="125" t="s">
        <v>136</v>
      </c>
      <c r="M159" s="125" t="s">
        <v>136</v>
      </c>
      <c r="N159" s="125" t="s">
        <v>136</v>
      </c>
      <c r="O159" s="125" t="s">
        <v>136</v>
      </c>
      <c r="P159" s="125" t="s">
        <v>136</v>
      </c>
      <c r="Q159" s="125" t="s">
        <v>136</v>
      </c>
      <c r="R159" s="125" t="s">
        <v>136</v>
      </c>
      <c r="S159" s="125" t="s">
        <v>136</v>
      </c>
      <c r="T159" s="127" t="s">
        <v>136</v>
      </c>
      <c r="U159" s="127" t="s">
        <v>136</v>
      </c>
      <c r="V159" s="127" t="s">
        <v>136</v>
      </c>
      <c r="W159" s="127" t="s">
        <v>136</v>
      </c>
      <c r="X159" s="125" t="s">
        <v>136</v>
      </c>
      <c r="Y159" s="129" t="s">
        <v>13</v>
      </c>
      <c r="Z159" s="125" t="s">
        <v>109</v>
      </c>
      <c r="AA159" s="125">
        <v>0.56999999999999995</v>
      </c>
      <c r="AB159" s="125">
        <v>4400</v>
      </c>
      <c r="AC159" s="131">
        <v>4.8010000000000002</v>
      </c>
      <c r="AD159" s="130">
        <v>1080</v>
      </c>
      <c r="AE159" s="46">
        <v>43160</v>
      </c>
      <c r="AF159" s="46">
        <v>43374</v>
      </c>
      <c r="AG159" s="125" t="s">
        <v>648</v>
      </c>
    </row>
    <row r="160" spans="1:34" ht="78.75" x14ac:dyDescent="0.25">
      <c r="A160" s="125">
        <v>100</v>
      </c>
      <c r="B160" s="125" t="str">
        <f>'Приложение № 3'!B132</f>
        <v>Объездная дорога ТРК "Континент", 
от ул. Енисейской 
до ул. Конева</v>
      </c>
      <c r="C160" s="127">
        <v>1.82</v>
      </c>
      <c r="D160" s="125">
        <v>19100</v>
      </c>
      <c r="E160" s="130">
        <f t="shared" si="22"/>
        <v>0.36399999999999999</v>
      </c>
      <c r="F160" s="125">
        <v>20</v>
      </c>
      <c r="G160" s="130">
        <f t="shared" si="21"/>
        <v>0.182</v>
      </c>
      <c r="H160" s="125">
        <v>10</v>
      </c>
      <c r="I160" s="130">
        <f t="shared" si="20"/>
        <v>1.82</v>
      </c>
      <c r="J160" s="125">
        <v>100</v>
      </c>
      <c r="K160" s="125" t="s">
        <v>39</v>
      </c>
      <c r="L160" s="125" t="s">
        <v>16</v>
      </c>
      <c r="M160" s="125" t="s">
        <v>39</v>
      </c>
      <c r="N160" s="125" t="s">
        <v>136</v>
      </c>
      <c r="O160" s="125" t="s">
        <v>136</v>
      </c>
      <c r="P160" s="125" t="s">
        <v>136</v>
      </c>
      <c r="Q160" s="125" t="s">
        <v>136</v>
      </c>
      <c r="R160" s="125" t="s">
        <v>136</v>
      </c>
      <c r="S160" s="125" t="s">
        <v>136</v>
      </c>
      <c r="T160" s="127" t="s">
        <v>136</v>
      </c>
      <c r="U160" s="127" t="s">
        <v>136</v>
      </c>
      <c r="V160" s="127" t="s">
        <v>136</v>
      </c>
      <c r="W160" s="127" t="s">
        <v>136</v>
      </c>
      <c r="X160" s="125" t="s">
        <v>136</v>
      </c>
      <c r="Y160" s="129" t="s">
        <v>13</v>
      </c>
      <c r="Z160" s="125" t="s">
        <v>109</v>
      </c>
      <c r="AA160" s="125">
        <v>1.82</v>
      </c>
      <c r="AB160" s="125">
        <v>19100</v>
      </c>
      <c r="AC160" s="131">
        <v>20.638000000000002</v>
      </c>
      <c r="AD160" s="130">
        <v>1080</v>
      </c>
      <c r="AE160" s="46">
        <v>43160</v>
      </c>
      <c r="AF160" s="46">
        <v>43374</v>
      </c>
      <c r="AG160" s="125" t="s">
        <v>648</v>
      </c>
    </row>
    <row r="161" spans="1:34" ht="47.25" x14ac:dyDescent="0.25">
      <c r="A161" s="125">
        <v>101</v>
      </c>
      <c r="B161" s="125" t="str">
        <f>'Приложение № 3'!B133</f>
        <v>ул. Димитрова, от 
ул. Суворова до 
ул. Граничной</v>
      </c>
      <c r="C161" s="127">
        <v>1.51</v>
      </c>
      <c r="D161" s="125">
        <v>16600</v>
      </c>
      <c r="E161" s="130">
        <f t="shared" si="22"/>
        <v>0.30199999999999999</v>
      </c>
      <c r="F161" s="125">
        <v>20</v>
      </c>
      <c r="G161" s="130">
        <f t="shared" si="21"/>
        <v>0.151</v>
      </c>
      <c r="H161" s="125">
        <v>10</v>
      </c>
      <c r="I161" s="130">
        <f t="shared" si="20"/>
        <v>1.51</v>
      </c>
      <c r="J161" s="125">
        <v>100</v>
      </c>
      <c r="K161" s="125" t="s">
        <v>136</v>
      </c>
      <c r="L161" s="125" t="s">
        <v>136</v>
      </c>
      <c r="M161" s="125" t="s">
        <v>136</v>
      </c>
      <c r="N161" s="125" t="s">
        <v>136</v>
      </c>
      <c r="O161" s="125" t="s">
        <v>136</v>
      </c>
      <c r="P161" s="125" t="s">
        <v>136</v>
      </c>
      <c r="Q161" s="125" t="s">
        <v>136</v>
      </c>
      <c r="R161" s="125" t="s">
        <v>136</v>
      </c>
      <c r="S161" s="125" t="s">
        <v>136</v>
      </c>
      <c r="T161" s="127" t="s">
        <v>136</v>
      </c>
      <c r="U161" s="127" t="s">
        <v>136</v>
      </c>
      <c r="V161" s="127" t="s">
        <v>136</v>
      </c>
      <c r="W161" s="127" t="s">
        <v>136</v>
      </c>
      <c r="X161" s="125" t="s">
        <v>136</v>
      </c>
      <c r="Y161" s="129" t="s">
        <v>13</v>
      </c>
      <c r="Z161" s="125" t="s">
        <v>109</v>
      </c>
      <c r="AA161" s="125">
        <v>1.51</v>
      </c>
      <c r="AB161" s="125">
        <v>16600</v>
      </c>
      <c r="AC161" s="131">
        <v>17.937999999999999</v>
      </c>
      <c r="AD161" s="130">
        <v>1080</v>
      </c>
      <c r="AE161" s="46">
        <v>43160</v>
      </c>
      <c r="AF161" s="46">
        <v>43374</v>
      </c>
      <c r="AG161" s="125" t="s">
        <v>648</v>
      </c>
    </row>
    <row r="162" spans="1:34" ht="47.25" x14ac:dyDescent="0.25">
      <c r="A162" s="125">
        <v>102</v>
      </c>
      <c r="B162" s="132" t="str">
        <f>'Приложение № 3'!B134</f>
        <v xml:space="preserve">ул. 12 Декабря, от 
ул. Граничной до 
ул. Транссибрской </v>
      </c>
      <c r="C162" s="127">
        <v>2.86</v>
      </c>
      <c r="D162" s="125">
        <v>22800</v>
      </c>
      <c r="E162" s="130">
        <f>C162*F162/100</f>
        <v>0.57199999999999995</v>
      </c>
      <c r="F162" s="125">
        <v>20</v>
      </c>
      <c r="G162" s="133">
        <v>0.49</v>
      </c>
      <c r="H162" s="53">
        <f>G162/C162*100</f>
        <v>17.132867132867133</v>
      </c>
      <c r="I162" s="133">
        <v>0.01</v>
      </c>
      <c r="J162" s="53">
        <f>I162/C162*100</f>
        <v>0.34965034965034969</v>
      </c>
      <c r="K162" s="125" t="s">
        <v>136</v>
      </c>
      <c r="L162" s="125" t="s">
        <v>136</v>
      </c>
      <c r="M162" s="125" t="s">
        <v>136</v>
      </c>
      <c r="N162" s="125" t="s">
        <v>136</v>
      </c>
      <c r="O162" s="125" t="s">
        <v>136</v>
      </c>
      <c r="P162" s="125" t="s">
        <v>136</v>
      </c>
      <c r="Q162" s="125" t="s">
        <v>136</v>
      </c>
      <c r="R162" s="125" t="s">
        <v>136</v>
      </c>
      <c r="S162" s="125" t="s">
        <v>136</v>
      </c>
      <c r="T162" s="127" t="s">
        <v>136</v>
      </c>
      <c r="U162" s="127" t="s">
        <v>136</v>
      </c>
      <c r="V162" s="127" t="s">
        <v>136</v>
      </c>
      <c r="W162" s="127" t="s">
        <v>136</v>
      </c>
      <c r="X162" s="125" t="s">
        <v>136</v>
      </c>
      <c r="Y162" s="125" t="s">
        <v>136</v>
      </c>
      <c r="Z162" s="125" t="s">
        <v>136</v>
      </c>
      <c r="AA162" s="125" t="s">
        <v>136</v>
      </c>
      <c r="AB162" s="125" t="s">
        <v>136</v>
      </c>
      <c r="AC162" s="125" t="s">
        <v>136</v>
      </c>
      <c r="AD162" s="125" t="s">
        <v>136</v>
      </c>
      <c r="AE162" s="125" t="s">
        <v>136</v>
      </c>
      <c r="AF162" s="125" t="s">
        <v>136</v>
      </c>
      <c r="AG162" s="125" t="s">
        <v>136</v>
      </c>
      <c r="AH162" s="185" t="s">
        <v>126</v>
      </c>
    </row>
    <row r="163" spans="1:34" ht="47.25" x14ac:dyDescent="0.25">
      <c r="A163" s="125">
        <v>103</v>
      </c>
      <c r="B163" s="132" t="str">
        <f>'Приложение № 3'!B135</f>
        <v xml:space="preserve">ул. 1-я Автомобильная, от 
ул. Семиреченской до 
16 Семиреченского переулка </v>
      </c>
      <c r="C163" s="127">
        <v>0.65</v>
      </c>
      <c r="D163" s="125">
        <v>3575</v>
      </c>
      <c r="E163" s="130">
        <f>C163*F163/100</f>
        <v>0.13</v>
      </c>
      <c r="F163" s="125">
        <v>20</v>
      </c>
      <c r="G163" s="133">
        <v>7.0000000000000007E-2</v>
      </c>
      <c r="H163" s="53">
        <f t="shared" ref="H163:H165" si="23">G163/C163*100</f>
        <v>10.76923076923077</v>
      </c>
      <c r="I163" s="133">
        <v>0</v>
      </c>
      <c r="J163" s="53">
        <f t="shared" ref="J163:J165" si="24">I163/C163*100</f>
        <v>0</v>
      </c>
      <c r="K163" s="125" t="s">
        <v>136</v>
      </c>
      <c r="L163" s="125" t="s">
        <v>136</v>
      </c>
      <c r="M163" s="125" t="s">
        <v>136</v>
      </c>
      <c r="N163" s="125" t="s">
        <v>136</v>
      </c>
      <c r="O163" s="125" t="s">
        <v>136</v>
      </c>
      <c r="P163" s="125" t="s">
        <v>136</v>
      </c>
      <c r="Q163" s="125" t="s">
        <v>136</v>
      </c>
      <c r="R163" s="125" t="s">
        <v>136</v>
      </c>
      <c r="S163" s="125" t="s">
        <v>136</v>
      </c>
      <c r="T163" s="127" t="s">
        <v>136</v>
      </c>
      <c r="U163" s="127" t="s">
        <v>136</v>
      </c>
      <c r="V163" s="127" t="s">
        <v>136</v>
      </c>
      <c r="W163" s="127" t="s">
        <v>136</v>
      </c>
      <c r="X163" s="125" t="s">
        <v>136</v>
      </c>
      <c r="Y163" s="125" t="s">
        <v>136</v>
      </c>
      <c r="Z163" s="125" t="s">
        <v>136</v>
      </c>
      <c r="AA163" s="125" t="s">
        <v>136</v>
      </c>
      <c r="AB163" s="125" t="s">
        <v>136</v>
      </c>
      <c r="AC163" s="125" t="s">
        <v>136</v>
      </c>
      <c r="AD163" s="125" t="s">
        <v>136</v>
      </c>
      <c r="AE163" s="125" t="s">
        <v>136</v>
      </c>
      <c r="AF163" s="125" t="s">
        <v>136</v>
      </c>
      <c r="AG163" s="125" t="s">
        <v>136</v>
      </c>
    </row>
    <row r="164" spans="1:34" ht="47.25" x14ac:dyDescent="0.25">
      <c r="A164" s="125">
        <v>104</v>
      </c>
      <c r="B164" s="132" t="str">
        <f>'Приложение № 3'!B136</f>
        <v>ул. Бетховена, от 
ул. Мельничной до 
ул. Тимирязева</v>
      </c>
      <c r="C164" s="127">
        <v>0.84</v>
      </c>
      <c r="D164" s="125">
        <v>7560</v>
      </c>
      <c r="E164" s="130">
        <f>C164*F164/100</f>
        <v>0.16800000000000001</v>
      </c>
      <c r="F164" s="125">
        <v>20</v>
      </c>
      <c r="G164" s="133">
        <v>0.08</v>
      </c>
      <c r="H164" s="53">
        <f t="shared" si="23"/>
        <v>9.5238095238095255</v>
      </c>
      <c r="I164" s="133">
        <v>0</v>
      </c>
      <c r="J164" s="53">
        <f t="shared" si="24"/>
        <v>0</v>
      </c>
      <c r="K164" s="125" t="s">
        <v>136</v>
      </c>
      <c r="L164" s="125" t="s">
        <v>136</v>
      </c>
      <c r="M164" s="125" t="s">
        <v>136</v>
      </c>
      <c r="N164" s="125" t="s">
        <v>136</v>
      </c>
      <c r="O164" s="125" t="s">
        <v>136</v>
      </c>
      <c r="P164" s="125" t="s">
        <v>136</v>
      </c>
      <c r="Q164" s="125" t="s">
        <v>136</v>
      </c>
      <c r="R164" s="125" t="s">
        <v>136</v>
      </c>
      <c r="S164" s="125" t="s">
        <v>136</v>
      </c>
      <c r="T164" s="127" t="s">
        <v>136</v>
      </c>
      <c r="U164" s="127" t="s">
        <v>136</v>
      </c>
      <c r="V164" s="127" t="s">
        <v>136</v>
      </c>
      <c r="W164" s="127" t="s">
        <v>136</v>
      </c>
      <c r="X164" s="125" t="s">
        <v>136</v>
      </c>
      <c r="Y164" s="125" t="s">
        <v>136</v>
      </c>
      <c r="Z164" s="125" t="s">
        <v>136</v>
      </c>
      <c r="AA164" s="125" t="s">
        <v>136</v>
      </c>
      <c r="AB164" s="125" t="s">
        <v>136</v>
      </c>
      <c r="AC164" s="125" t="s">
        <v>136</v>
      </c>
      <c r="AD164" s="125" t="s">
        <v>136</v>
      </c>
      <c r="AE164" s="125" t="s">
        <v>136</v>
      </c>
      <c r="AF164" s="125" t="s">
        <v>136</v>
      </c>
      <c r="AG164" s="125" t="s">
        <v>136</v>
      </c>
      <c r="AH164" s="185" t="s">
        <v>126</v>
      </c>
    </row>
    <row r="165" spans="1:34" ht="47.25" x14ac:dyDescent="0.25">
      <c r="A165" s="125">
        <v>105</v>
      </c>
      <c r="B165" s="132" t="str">
        <f>'Приложение № 3'!B137</f>
        <v>ул. Володарского, от 
дома 55а по ул. Седова 
до дома 15 по ул. Граничной</v>
      </c>
      <c r="C165" s="127">
        <v>2.4</v>
      </c>
      <c r="D165" s="125">
        <v>18000</v>
      </c>
      <c r="E165" s="130">
        <f>C165*F165/100</f>
        <v>0.48</v>
      </c>
      <c r="F165" s="125">
        <v>20</v>
      </c>
      <c r="G165" s="133">
        <v>0.44</v>
      </c>
      <c r="H165" s="53">
        <f t="shared" si="23"/>
        <v>18.333333333333336</v>
      </c>
      <c r="I165" s="133">
        <v>0.2</v>
      </c>
      <c r="J165" s="53">
        <f t="shared" si="24"/>
        <v>8.3333333333333339</v>
      </c>
      <c r="K165" s="125" t="s">
        <v>136</v>
      </c>
      <c r="L165" s="125" t="s">
        <v>136</v>
      </c>
      <c r="M165" s="125" t="s">
        <v>136</v>
      </c>
      <c r="N165" s="125" t="s">
        <v>136</v>
      </c>
      <c r="O165" s="125" t="s">
        <v>136</v>
      </c>
      <c r="P165" s="125" t="s">
        <v>136</v>
      </c>
      <c r="Q165" s="125" t="s">
        <v>136</v>
      </c>
      <c r="R165" s="125" t="s">
        <v>136</v>
      </c>
      <c r="S165" s="125" t="s">
        <v>136</v>
      </c>
      <c r="T165" s="127" t="s">
        <v>136</v>
      </c>
      <c r="U165" s="127" t="s">
        <v>136</v>
      </c>
      <c r="V165" s="127" t="s">
        <v>136</v>
      </c>
      <c r="W165" s="127" t="s">
        <v>136</v>
      </c>
      <c r="X165" s="125" t="s">
        <v>136</v>
      </c>
      <c r="Y165" s="125" t="s">
        <v>136</v>
      </c>
      <c r="Z165" s="125" t="s">
        <v>136</v>
      </c>
      <c r="AA165" s="125" t="s">
        <v>136</v>
      </c>
      <c r="AB165" s="125" t="s">
        <v>136</v>
      </c>
      <c r="AC165" s="125" t="s">
        <v>136</v>
      </c>
      <c r="AD165" s="125" t="s">
        <v>136</v>
      </c>
      <c r="AE165" s="125" t="s">
        <v>136</v>
      </c>
      <c r="AF165" s="125" t="s">
        <v>136</v>
      </c>
      <c r="AG165" s="125" t="s">
        <v>136</v>
      </c>
      <c r="AH165" s="185" t="s">
        <v>126</v>
      </c>
    </row>
    <row r="166" spans="1:34" ht="94.5" x14ac:dyDescent="0.25">
      <c r="A166" s="258">
        <v>106</v>
      </c>
      <c r="B166" s="258" t="str">
        <f>'Приложение № 3'!B138</f>
        <v>ул. Дмитриева, от 
ул. Крупской до 
ул. Ватутина</v>
      </c>
      <c r="C166" s="259">
        <v>2.09</v>
      </c>
      <c r="D166" s="258">
        <v>25080</v>
      </c>
      <c r="E166" s="269">
        <f>C166*F166/100</f>
        <v>0.41799999999999998</v>
      </c>
      <c r="F166" s="258">
        <v>20</v>
      </c>
      <c r="G166" s="269">
        <v>0.4</v>
      </c>
      <c r="H166" s="270">
        <f>G166/C166*100</f>
        <v>19.138755980861248</v>
      </c>
      <c r="I166" s="269">
        <v>0.19</v>
      </c>
      <c r="J166" s="270">
        <f>I166/C166*100</f>
        <v>9.0909090909090917</v>
      </c>
      <c r="K166" s="125" t="s">
        <v>136</v>
      </c>
      <c r="L166" s="125" t="s">
        <v>136</v>
      </c>
      <c r="M166" s="125" t="s">
        <v>136</v>
      </c>
      <c r="N166" s="125" t="s">
        <v>136</v>
      </c>
      <c r="O166" s="125" t="s">
        <v>180</v>
      </c>
      <c r="P166" s="129" t="s">
        <v>119</v>
      </c>
      <c r="Q166" s="129" t="s">
        <v>113</v>
      </c>
      <c r="R166" s="129">
        <v>1</v>
      </c>
      <c r="S166" s="129" t="s">
        <v>136</v>
      </c>
      <c r="T166" s="103">
        <v>0.14499999999999999</v>
      </c>
      <c r="U166" s="103">
        <f>T166/R166</f>
        <v>0.14499999999999999</v>
      </c>
      <c r="V166" s="102">
        <v>42767</v>
      </c>
      <c r="W166" s="102">
        <v>43009</v>
      </c>
      <c r="X166" s="125" t="s">
        <v>136</v>
      </c>
      <c r="Y166" s="125" t="s">
        <v>136</v>
      </c>
      <c r="Z166" s="125" t="s">
        <v>136</v>
      </c>
      <c r="AA166" s="125" t="s">
        <v>136</v>
      </c>
      <c r="AB166" s="125" t="s">
        <v>136</v>
      </c>
      <c r="AC166" s="125" t="s">
        <v>136</v>
      </c>
      <c r="AD166" s="125" t="s">
        <v>136</v>
      </c>
      <c r="AE166" s="125" t="s">
        <v>136</v>
      </c>
      <c r="AF166" s="125" t="s">
        <v>136</v>
      </c>
      <c r="AG166" s="130" t="s">
        <v>652</v>
      </c>
      <c r="AH166" s="301" t="s">
        <v>126</v>
      </c>
    </row>
    <row r="167" spans="1:34" ht="94.5" x14ac:dyDescent="0.25">
      <c r="A167" s="258"/>
      <c r="B167" s="258"/>
      <c r="C167" s="259"/>
      <c r="D167" s="258"/>
      <c r="E167" s="269"/>
      <c r="F167" s="258"/>
      <c r="G167" s="269"/>
      <c r="H167" s="270"/>
      <c r="I167" s="269"/>
      <c r="J167" s="270"/>
      <c r="K167" s="125" t="s">
        <v>136</v>
      </c>
      <c r="L167" s="125" t="s">
        <v>136</v>
      </c>
      <c r="M167" s="125" t="s">
        <v>136</v>
      </c>
      <c r="N167" s="125" t="s">
        <v>136</v>
      </c>
      <c r="O167" s="125" t="s">
        <v>618</v>
      </c>
      <c r="P167" s="129" t="s">
        <v>119</v>
      </c>
      <c r="Q167" s="129" t="s">
        <v>113</v>
      </c>
      <c r="R167" s="129">
        <v>1</v>
      </c>
      <c r="S167" s="129" t="s">
        <v>136</v>
      </c>
      <c r="T167" s="103">
        <v>0.14499999999999999</v>
      </c>
      <c r="U167" s="103">
        <f>T167/R167</f>
        <v>0.14499999999999999</v>
      </c>
      <c r="V167" s="102">
        <v>42767</v>
      </c>
      <c r="W167" s="102">
        <v>43009</v>
      </c>
      <c r="X167" s="125" t="s">
        <v>136</v>
      </c>
      <c r="Y167" s="125" t="s">
        <v>136</v>
      </c>
      <c r="Z167" s="125" t="s">
        <v>136</v>
      </c>
      <c r="AA167" s="125" t="s">
        <v>136</v>
      </c>
      <c r="AB167" s="125" t="s">
        <v>136</v>
      </c>
      <c r="AC167" s="125" t="s">
        <v>136</v>
      </c>
      <c r="AD167" s="125" t="s">
        <v>136</v>
      </c>
      <c r="AE167" s="125" t="s">
        <v>136</v>
      </c>
      <c r="AF167" s="125" t="s">
        <v>136</v>
      </c>
      <c r="AG167" s="130" t="s">
        <v>652</v>
      </c>
      <c r="AH167" s="301"/>
    </row>
    <row r="168" spans="1:34" ht="94.5" x14ac:dyDescent="0.25">
      <c r="A168" s="258"/>
      <c r="B168" s="258"/>
      <c r="C168" s="259"/>
      <c r="D168" s="258"/>
      <c r="E168" s="269"/>
      <c r="F168" s="258"/>
      <c r="G168" s="269"/>
      <c r="H168" s="270"/>
      <c r="I168" s="269"/>
      <c r="J168" s="270"/>
      <c r="K168" s="125" t="s">
        <v>136</v>
      </c>
      <c r="L168" s="125" t="s">
        <v>136</v>
      </c>
      <c r="M168" s="125" t="s">
        <v>136</v>
      </c>
      <c r="N168" s="125" t="s">
        <v>136</v>
      </c>
      <c r="O168" s="125" t="s">
        <v>619</v>
      </c>
      <c r="P168" s="129" t="s">
        <v>119</v>
      </c>
      <c r="Q168" s="129" t="s">
        <v>113</v>
      </c>
      <c r="R168" s="129">
        <v>1</v>
      </c>
      <c r="S168" s="129" t="s">
        <v>136</v>
      </c>
      <c r="T168" s="103">
        <v>0.14499999999999999</v>
      </c>
      <c r="U168" s="103">
        <f>T168/R168</f>
        <v>0.14499999999999999</v>
      </c>
      <c r="V168" s="102">
        <v>42767</v>
      </c>
      <c r="W168" s="102">
        <v>43009</v>
      </c>
      <c r="X168" s="125" t="s">
        <v>136</v>
      </c>
      <c r="Y168" s="125" t="s">
        <v>136</v>
      </c>
      <c r="Z168" s="125" t="s">
        <v>136</v>
      </c>
      <c r="AA168" s="125" t="s">
        <v>136</v>
      </c>
      <c r="AB168" s="125" t="s">
        <v>136</v>
      </c>
      <c r="AC168" s="125" t="s">
        <v>136</v>
      </c>
      <c r="AD168" s="125" t="s">
        <v>136</v>
      </c>
      <c r="AE168" s="125" t="s">
        <v>136</v>
      </c>
      <c r="AF168" s="125" t="s">
        <v>136</v>
      </c>
      <c r="AG168" s="130" t="s">
        <v>652</v>
      </c>
      <c r="AH168" s="301"/>
    </row>
    <row r="169" spans="1:34" ht="94.5" x14ac:dyDescent="0.25">
      <c r="A169" s="258"/>
      <c r="B169" s="258"/>
      <c r="C169" s="259"/>
      <c r="D169" s="258"/>
      <c r="E169" s="269"/>
      <c r="F169" s="258"/>
      <c r="G169" s="269"/>
      <c r="H169" s="270"/>
      <c r="I169" s="269"/>
      <c r="J169" s="270"/>
      <c r="K169" s="125" t="s">
        <v>136</v>
      </c>
      <c r="L169" s="125" t="s">
        <v>136</v>
      </c>
      <c r="M169" s="125" t="s">
        <v>136</v>
      </c>
      <c r="N169" s="125" t="s">
        <v>136</v>
      </c>
      <c r="O169" s="125" t="s">
        <v>620</v>
      </c>
      <c r="P169" s="129" t="s">
        <v>119</v>
      </c>
      <c r="Q169" s="129" t="s">
        <v>113</v>
      </c>
      <c r="R169" s="129">
        <v>1</v>
      </c>
      <c r="S169" s="129" t="s">
        <v>136</v>
      </c>
      <c r="T169" s="103">
        <v>0.14499999999999999</v>
      </c>
      <c r="U169" s="103">
        <f>T169/R169</f>
        <v>0.14499999999999999</v>
      </c>
      <c r="V169" s="102">
        <v>42767</v>
      </c>
      <c r="W169" s="102">
        <v>43009</v>
      </c>
      <c r="X169" s="125" t="s">
        <v>136</v>
      </c>
      <c r="Y169" s="125" t="s">
        <v>136</v>
      </c>
      <c r="Z169" s="125" t="s">
        <v>136</v>
      </c>
      <c r="AA169" s="125" t="s">
        <v>136</v>
      </c>
      <c r="AB169" s="125" t="s">
        <v>136</v>
      </c>
      <c r="AC169" s="125" t="s">
        <v>136</v>
      </c>
      <c r="AD169" s="125" t="s">
        <v>136</v>
      </c>
      <c r="AE169" s="125" t="s">
        <v>136</v>
      </c>
      <c r="AF169" s="125" t="s">
        <v>136</v>
      </c>
      <c r="AG169" s="130" t="s">
        <v>652</v>
      </c>
      <c r="AH169" s="301"/>
    </row>
    <row r="170" spans="1:34" ht="95.25" customHeight="1" x14ac:dyDescent="0.25">
      <c r="A170" s="258">
        <v>107</v>
      </c>
      <c r="B170" s="258" t="str">
        <f>'Приложение № 3'!B139</f>
        <v>ул. Конева (участок от 
ул. Ватутина до 
ул. 3-я Енисейская)</v>
      </c>
      <c r="C170" s="259">
        <v>3.75</v>
      </c>
      <c r="D170" s="258">
        <v>39375</v>
      </c>
      <c r="E170" s="269">
        <f>C170*F170/100</f>
        <v>0.75</v>
      </c>
      <c r="F170" s="258">
        <v>20</v>
      </c>
      <c r="G170" s="269">
        <v>0.63</v>
      </c>
      <c r="H170" s="270">
        <v>18.333333333333336</v>
      </c>
      <c r="I170" s="269">
        <v>0.37</v>
      </c>
      <c r="J170" s="270">
        <v>8.3333333333333339</v>
      </c>
      <c r="K170" s="263" t="s">
        <v>40</v>
      </c>
      <c r="L170" s="263" t="s">
        <v>140</v>
      </c>
      <c r="M170" s="251" t="s">
        <v>136</v>
      </c>
      <c r="N170" s="263" t="s">
        <v>136</v>
      </c>
      <c r="O170" s="258" t="s">
        <v>136</v>
      </c>
      <c r="P170" s="258" t="s">
        <v>136</v>
      </c>
      <c r="Q170" s="214" t="s">
        <v>136</v>
      </c>
      <c r="R170" s="258" t="s">
        <v>136</v>
      </c>
      <c r="S170" s="214" t="s">
        <v>136</v>
      </c>
      <c r="T170" s="259" t="s">
        <v>136</v>
      </c>
      <c r="U170" s="259" t="s">
        <v>136</v>
      </c>
      <c r="V170" s="259" t="s">
        <v>136</v>
      </c>
      <c r="W170" s="259" t="s">
        <v>136</v>
      </c>
      <c r="X170" s="263" t="s">
        <v>587</v>
      </c>
      <c r="Y170" s="129" t="s">
        <v>111</v>
      </c>
      <c r="Z170" s="129" t="s">
        <v>136</v>
      </c>
      <c r="AA170" s="129">
        <v>1</v>
      </c>
      <c r="AB170" s="129" t="s">
        <v>136</v>
      </c>
      <c r="AC170" s="100">
        <v>3.4</v>
      </c>
      <c r="AD170" s="100" t="s">
        <v>136</v>
      </c>
      <c r="AE170" s="100" t="s">
        <v>136</v>
      </c>
      <c r="AF170" s="100" t="s">
        <v>136</v>
      </c>
      <c r="AG170" s="258" t="s">
        <v>650</v>
      </c>
      <c r="AH170" s="301" t="s">
        <v>126</v>
      </c>
    </row>
    <row r="171" spans="1:34" x14ac:dyDescent="0.25">
      <c r="A171" s="258"/>
      <c r="B171" s="258"/>
      <c r="C171" s="259"/>
      <c r="D171" s="258"/>
      <c r="E171" s="269"/>
      <c r="F171" s="258"/>
      <c r="G171" s="269"/>
      <c r="H171" s="270"/>
      <c r="I171" s="269"/>
      <c r="J171" s="270"/>
      <c r="K171" s="263"/>
      <c r="L171" s="263"/>
      <c r="M171" s="266"/>
      <c r="N171" s="263"/>
      <c r="O171" s="258"/>
      <c r="P171" s="258"/>
      <c r="Q171" s="248"/>
      <c r="R171" s="258"/>
      <c r="S171" s="248"/>
      <c r="T171" s="259"/>
      <c r="U171" s="259"/>
      <c r="V171" s="259"/>
      <c r="W171" s="259"/>
      <c r="X171" s="263"/>
      <c r="Y171" s="129" t="s">
        <v>112</v>
      </c>
      <c r="Z171" s="129" t="s">
        <v>113</v>
      </c>
      <c r="AA171" s="129">
        <v>148</v>
      </c>
      <c r="AB171" s="129" t="s">
        <v>136</v>
      </c>
      <c r="AC171" s="100">
        <v>0.74</v>
      </c>
      <c r="AD171" s="101">
        <f>AC171/AA171</f>
        <v>5.0000000000000001E-3</v>
      </c>
      <c r="AE171" s="102">
        <v>43160</v>
      </c>
      <c r="AF171" s="102">
        <v>43374</v>
      </c>
      <c r="AG171" s="258"/>
      <c r="AH171" s="301"/>
    </row>
    <row r="172" spans="1:34" x14ac:dyDescent="0.25">
      <c r="A172" s="258"/>
      <c r="B172" s="258"/>
      <c r="C172" s="259"/>
      <c r="D172" s="258"/>
      <c r="E172" s="269"/>
      <c r="F172" s="258"/>
      <c r="G172" s="269"/>
      <c r="H172" s="270"/>
      <c r="I172" s="269"/>
      <c r="J172" s="270"/>
      <c r="K172" s="263"/>
      <c r="L172" s="263"/>
      <c r="M172" s="266"/>
      <c r="N172" s="263"/>
      <c r="O172" s="258"/>
      <c r="P172" s="258"/>
      <c r="Q172" s="248"/>
      <c r="R172" s="258"/>
      <c r="S172" s="248"/>
      <c r="T172" s="259"/>
      <c r="U172" s="259"/>
      <c r="V172" s="259"/>
      <c r="W172" s="259"/>
      <c r="X172" s="263"/>
      <c r="Y172" s="129" t="s">
        <v>115</v>
      </c>
      <c r="Z172" s="129" t="s">
        <v>116</v>
      </c>
      <c r="AA172" s="129">
        <v>360</v>
      </c>
      <c r="AB172" s="129" t="s">
        <v>136</v>
      </c>
      <c r="AC172" s="100">
        <v>0.45</v>
      </c>
      <c r="AD172" s="101">
        <f>AC172/AA172</f>
        <v>1.25E-3</v>
      </c>
      <c r="AE172" s="102">
        <v>43191</v>
      </c>
      <c r="AF172" s="102">
        <v>43374</v>
      </c>
      <c r="AG172" s="258"/>
      <c r="AH172" s="301"/>
    </row>
    <row r="173" spans="1:34" x14ac:dyDescent="0.25">
      <c r="A173" s="258"/>
      <c r="B173" s="258"/>
      <c r="C173" s="259"/>
      <c r="D173" s="258"/>
      <c r="E173" s="269"/>
      <c r="F173" s="258"/>
      <c r="G173" s="269"/>
      <c r="H173" s="270"/>
      <c r="I173" s="269"/>
      <c r="J173" s="270"/>
      <c r="K173" s="263"/>
      <c r="L173" s="263"/>
      <c r="M173" s="252"/>
      <c r="N173" s="263"/>
      <c r="O173" s="258"/>
      <c r="P173" s="258"/>
      <c r="Q173" s="215"/>
      <c r="R173" s="258"/>
      <c r="S173" s="215"/>
      <c r="T173" s="259"/>
      <c r="U173" s="259"/>
      <c r="V173" s="259"/>
      <c r="W173" s="259"/>
      <c r="X173" s="263"/>
      <c r="Y173" s="129" t="s">
        <v>117</v>
      </c>
      <c r="Z173" s="129" t="s">
        <v>122</v>
      </c>
      <c r="AA173" s="129">
        <v>1838</v>
      </c>
      <c r="AB173" s="129" t="s">
        <v>136</v>
      </c>
      <c r="AC173" s="100">
        <v>2.21</v>
      </c>
      <c r="AD173" s="101">
        <f>AC173/AA173</f>
        <v>1.2023939064200217E-3</v>
      </c>
      <c r="AE173" s="102">
        <v>43132</v>
      </c>
      <c r="AF173" s="102">
        <v>43374</v>
      </c>
      <c r="AG173" s="258"/>
      <c r="AH173" s="301"/>
    </row>
    <row r="174" spans="1:34" ht="78.75" x14ac:dyDescent="0.25">
      <c r="A174" s="125">
        <v>108</v>
      </c>
      <c r="B174" s="125" t="str">
        <f>'Приложение № 3'!B140</f>
        <v>ул. Кондратюка, от 
ул. Дианова до путепровода через железную дорогу</v>
      </c>
      <c r="C174" s="127">
        <v>3</v>
      </c>
      <c r="D174" s="125">
        <v>30000</v>
      </c>
      <c r="E174" s="130">
        <f t="shared" ref="E174:E211" si="25">C174*F174/100</f>
        <v>0.6</v>
      </c>
      <c r="F174" s="125">
        <v>20</v>
      </c>
      <c r="G174" s="130">
        <f t="shared" ref="G174:G213" si="26">C174*H174/100</f>
        <v>0.3</v>
      </c>
      <c r="H174" s="125">
        <v>10</v>
      </c>
      <c r="I174" s="130">
        <f t="shared" ref="I174:I213" si="27">C174*J174/100</f>
        <v>0</v>
      </c>
      <c r="J174" s="125">
        <v>0</v>
      </c>
      <c r="K174" s="125" t="s">
        <v>41</v>
      </c>
      <c r="L174" s="125" t="s">
        <v>16</v>
      </c>
      <c r="M174" s="125" t="s">
        <v>41</v>
      </c>
      <c r="N174" s="125" t="s">
        <v>41</v>
      </c>
      <c r="O174" s="125" t="s">
        <v>136</v>
      </c>
      <c r="P174" s="125" t="s">
        <v>136</v>
      </c>
      <c r="Q174" s="125" t="s">
        <v>136</v>
      </c>
      <c r="R174" s="125" t="s">
        <v>136</v>
      </c>
      <c r="S174" s="125" t="s">
        <v>136</v>
      </c>
      <c r="T174" s="127" t="s">
        <v>136</v>
      </c>
      <c r="U174" s="127" t="s">
        <v>136</v>
      </c>
      <c r="V174" s="127" t="s">
        <v>136</v>
      </c>
      <c r="W174" s="127" t="s">
        <v>136</v>
      </c>
      <c r="X174" s="125" t="s">
        <v>136</v>
      </c>
      <c r="Y174" s="125" t="s">
        <v>136</v>
      </c>
      <c r="Z174" s="125" t="s">
        <v>136</v>
      </c>
      <c r="AA174" s="125" t="s">
        <v>136</v>
      </c>
      <c r="AB174" s="125" t="s">
        <v>136</v>
      </c>
      <c r="AC174" s="125" t="s">
        <v>136</v>
      </c>
      <c r="AD174" s="125" t="s">
        <v>136</v>
      </c>
      <c r="AE174" s="125" t="s">
        <v>136</v>
      </c>
      <c r="AF174" s="125" t="s">
        <v>136</v>
      </c>
      <c r="AG174" s="125" t="s">
        <v>136</v>
      </c>
    </row>
    <row r="175" spans="1:34" ht="47.25" x14ac:dyDescent="0.25">
      <c r="A175" s="125">
        <v>109</v>
      </c>
      <c r="B175" s="125" t="str">
        <f>'Приложение № 3'!B141</f>
        <v>Дублер ул. Лукашевича, от 
ул. от ул. Ватутина до 
ул. Крупской</v>
      </c>
      <c r="C175" s="127">
        <v>2</v>
      </c>
      <c r="D175" s="125">
        <v>17000</v>
      </c>
      <c r="E175" s="130">
        <f t="shared" si="25"/>
        <v>0.4</v>
      </c>
      <c r="F175" s="125">
        <v>20</v>
      </c>
      <c r="G175" s="130">
        <f t="shared" si="26"/>
        <v>0.2</v>
      </c>
      <c r="H175" s="125">
        <v>10</v>
      </c>
      <c r="I175" s="130">
        <f t="shared" si="27"/>
        <v>0</v>
      </c>
      <c r="J175" s="125">
        <v>0</v>
      </c>
      <c r="K175" s="125" t="s">
        <v>136</v>
      </c>
      <c r="L175" s="125" t="s">
        <v>136</v>
      </c>
      <c r="M175" s="125" t="s">
        <v>136</v>
      </c>
      <c r="N175" s="125" t="s">
        <v>136</v>
      </c>
      <c r="O175" s="125" t="s">
        <v>136</v>
      </c>
      <c r="P175" s="125" t="s">
        <v>136</v>
      </c>
      <c r="Q175" s="125" t="s">
        <v>136</v>
      </c>
      <c r="R175" s="125" t="s">
        <v>136</v>
      </c>
      <c r="S175" s="125" t="s">
        <v>136</v>
      </c>
      <c r="T175" s="127" t="s">
        <v>136</v>
      </c>
      <c r="U175" s="127" t="s">
        <v>136</v>
      </c>
      <c r="V175" s="127" t="s">
        <v>136</v>
      </c>
      <c r="W175" s="127" t="s">
        <v>136</v>
      </c>
      <c r="X175" s="125" t="s">
        <v>136</v>
      </c>
      <c r="Y175" s="125" t="s">
        <v>136</v>
      </c>
      <c r="Z175" s="125" t="s">
        <v>136</v>
      </c>
      <c r="AA175" s="125" t="s">
        <v>136</v>
      </c>
      <c r="AB175" s="125" t="s">
        <v>136</v>
      </c>
      <c r="AC175" s="125" t="s">
        <v>136</v>
      </c>
      <c r="AD175" s="125" t="s">
        <v>136</v>
      </c>
      <c r="AE175" s="125" t="s">
        <v>136</v>
      </c>
      <c r="AF175" s="125" t="s">
        <v>136</v>
      </c>
      <c r="AG175" s="125" t="s">
        <v>136</v>
      </c>
    </row>
    <row r="176" spans="1:34" ht="47.25" x14ac:dyDescent="0.25">
      <c r="A176" s="125">
        <v>110</v>
      </c>
      <c r="B176" s="125" t="str">
        <f>'Приложение № 3'!B142</f>
        <v>ул. 1-я Рыбачья, от 
ул. 3-й Островской до 
ул. 2-я Рыбачья</v>
      </c>
      <c r="C176" s="127">
        <v>1.4</v>
      </c>
      <c r="D176" s="125">
        <v>11200</v>
      </c>
      <c r="E176" s="130">
        <f t="shared" si="25"/>
        <v>0.28000000000000003</v>
      </c>
      <c r="F176" s="125">
        <v>20</v>
      </c>
      <c r="G176" s="130">
        <f t="shared" si="26"/>
        <v>0.14000000000000001</v>
      </c>
      <c r="H176" s="125">
        <v>10</v>
      </c>
      <c r="I176" s="130">
        <f t="shared" si="27"/>
        <v>0</v>
      </c>
      <c r="J176" s="125">
        <v>0</v>
      </c>
      <c r="K176" s="125" t="s">
        <v>136</v>
      </c>
      <c r="L176" s="125" t="s">
        <v>136</v>
      </c>
      <c r="M176" s="125" t="s">
        <v>136</v>
      </c>
      <c r="N176" s="125" t="s">
        <v>136</v>
      </c>
      <c r="O176" s="125" t="s">
        <v>136</v>
      </c>
      <c r="P176" s="125" t="s">
        <v>136</v>
      </c>
      <c r="Q176" s="125" t="s">
        <v>136</v>
      </c>
      <c r="R176" s="125" t="s">
        <v>136</v>
      </c>
      <c r="S176" s="125" t="s">
        <v>136</v>
      </c>
      <c r="T176" s="127" t="s">
        <v>136</v>
      </c>
      <c r="U176" s="127" t="s">
        <v>136</v>
      </c>
      <c r="V176" s="127" t="s">
        <v>136</v>
      </c>
      <c r="W176" s="127" t="s">
        <v>136</v>
      </c>
      <c r="X176" s="125" t="s">
        <v>136</v>
      </c>
      <c r="Y176" s="125" t="s">
        <v>136</v>
      </c>
      <c r="Z176" s="125" t="s">
        <v>136</v>
      </c>
      <c r="AA176" s="125" t="s">
        <v>136</v>
      </c>
      <c r="AB176" s="125" t="s">
        <v>136</v>
      </c>
      <c r="AC176" s="125" t="s">
        <v>136</v>
      </c>
      <c r="AD176" s="125" t="s">
        <v>136</v>
      </c>
      <c r="AE176" s="125" t="s">
        <v>136</v>
      </c>
      <c r="AF176" s="125" t="s">
        <v>136</v>
      </c>
      <c r="AG176" s="125" t="s">
        <v>136</v>
      </c>
    </row>
    <row r="177" spans="1:33" ht="47.25" x14ac:dyDescent="0.25">
      <c r="A177" s="125">
        <v>111</v>
      </c>
      <c r="B177" s="125" t="str">
        <f>'Приложение № 3'!B143</f>
        <v>ул. Талалихина, от 
ул. Мельничной до 
ул. 15-й Самарской</v>
      </c>
      <c r="C177" s="127">
        <v>0.9</v>
      </c>
      <c r="D177" s="125">
        <v>5760</v>
      </c>
      <c r="E177" s="130">
        <f t="shared" si="25"/>
        <v>0.18</v>
      </c>
      <c r="F177" s="125">
        <v>20</v>
      </c>
      <c r="G177" s="130">
        <f t="shared" si="26"/>
        <v>0.09</v>
      </c>
      <c r="H177" s="125">
        <v>10</v>
      </c>
      <c r="I177" s="130">
        <f t="shared" si="27"/>
        <v>0</v>
      </c>
      <c r="J177" s="125">
        <v>0</v>
      </c>
      <c r="K177" s="125" t="s">
        <v>136</v>
      </c>
      <c r="L177" s="125" t="s">
        <v>136</v>
      </c>
      <c r="M177" s="125" t="s">
        <v>136</v>
      </c>
      <c r="N177" s="125" t="s">
        <v>136</v>
      </c>
      <c r="O177" s="125" t="s">
        <v>136</v>
      </c>
      <c r="P177" s="125" t="s">
        <v>136</v>
      </c>
      <c r="Q177" s="125" t="s">
        <v>136</v>
      </c>
      <c r="R177" s="125" t="s">
        <v>136</v>
      </c>
      <c r="S177" s="125" t="s">
        <v>136</v>
      </c>
      <c r="T177" s="127" t="s">
        <v>136</v>
      </c>
      <c r="U177" s="127" t="s">
        <v>136</v>
      </c>
      <c r="V177" s="127" t="s">
        <v>136</v>
      </c>
      <c r="W177" s="127" t="s">
        <v>136</v>
      </c>
      <c r="X177" s="125" t="s">
        <v>136</v>
      </c>
      <c r="Y177" s="125" t="s">
        <v>136</v>
      </c>
      <c r="Z177" s="125" t="s">
        <v>136</v>
      </c>
      <c r="AA177" s="125" t="s">
        <v>136</v>
      </c>
      <c r="AB177" s="125" t="s">
        <v>136</v>
      </c>
      <c r="AC177" s="125" t="s">
        <v>136</v>
      </c>
      <c r="AD177" s="125" t="s">
        <v>136</v>
      </c>
      <c r="AE177" s="125" t="s">
        <v>136</v>
      </c>
      <c r="AF177" s="125" t="s">
        <v>136</v>
      </c>
      <c r="AG177" s="125" t="s">
        <v>136</v>
      </c>
    </row>
    <row r="178" spans="1:33" ht="47.25" x14ac:dyDescent="0.25">
      <c r="A178" s="125">
        <v>112</v>
      </c>
      <c r="B178" s="125" t="str">
        <f>'Приложение № 3'!B144</f>
        <v>ул. Транссибирская, от 
ул. Авиационной до дома 25 
по ул. Транссибирской</v>
      </c>
      <c r="C178" s="127">
        <v>1.7</v>
      </c>
      <c r="D178" s="125">
        <v>18700</v>
      </c>
      <c r="E178" s="130">
        <f t="shared" si="25"/>
        <v>0.34</v>
      </c>
      <c r="F178" s="125">
        <v>20</v>
      </c>
      <c r="G178" s="130">
        <f t="shared" si="26"/>
        <v>0.17</v>
      </c>
      <c r="H178" s="125">
        <v>10</v>
      </c>
      <c r="I178" s="130">
        <f t="shared" si="27"/>
        <v>0</v>
      </c>
      <c r="J178" s="125">
        <v>0</v>
      </c>
      <c r="K178" s="125" t="s">
        <v>136</v>
      </c>
      <c r="L178" s="125" t="s">
        <v>136</v>
      </c>
      <c r="M178" s="125" t="s">
        <v>136</v>
      </c>
      <c r="N178" s="125" t="s">
        <v>136</v>
      </c>
      <c r="O178" s="125" t="s">
        <v>136</v>
      </c>
      <c r="P178" s="125" t="s">
        <v>136</v>
      </c>
      <c r="Q178" s="125" t="s">
        <v>136</v>
      </c>
      <c r="R178" s="125" t="s">
        <v>136</v>
      </c>
      <c r="S178" s="125" t="s">
        <v>136</v>
      </c>
      <c r="T178" s="127" t="s">
        <v>136</v>
      </c>
      <c r="U178" s="127" t="s">
        <v>136</v>
      </c>
      <c r="V178" s="127" t="s">
        <v>136</v>
      </c>
      <c r="W178" s="127" t="s">
        <v>136</v>
      </c>
      <c r="X178" s="125" t="s">
        <v>136</v>
      </c>
      <c r="Y178" s="125" t="s">
        <v>136</v>
      </c>
      <c r="Z178" s="125" t="s">
        <v>136</v>
      </c>
      <c r="AA178" s="125" t="s">
        <v>136</v>
      </c>
      <c r="AB178" s="125" t="s">
        <v>136</v>
      </c>
      <c r="AC178" s="125" t="s">
        <v>136</v>
      </c>
      <c r="AD178" s="125" t="s">
        <v>136</v>
      </c>
      <c r="AE178" s="125" t="s">
        <v>136</v>
      </c>
      <c r="AF178" s="125" t="s">
        <v>136</v>
      </c>
      <c r="AG178" s="125" t="s">
        <v>136</v>
      </c>
    </row>
    <row r="179" spans="1:33" ht="47.25" x14ac:dyDescent="0.25">
      <c r="A179" s="125">
        <v>113</v>
      </c>
      <c r="B179" s="125" t="str">
        <f>'Приложение № 3'!B145</f>
        <v>ул. Южная, от 
ул. 5-й Кировской до 
ул. Мельничной</v>
      </c>
      <c r="C179" s="127">
        <v>0.55000000000000004</v>
      </c>
      <c r="D179" s="125">
        <v>3850</v>
      </c>
      <c r="E179" s="130">
        <f t="shared" si="25"/>
        <v>0.11</v>
      </c>
      <c r="F179" s="125">
        <v>20</v>
      </c>
      <c r="G179" s="130">
        <f t="shared" si="26"/>
        <v>5.5E-2</v>
      </c>
      <c r="H179" s="125">
        <v>10</v>
      </c>
      <c r="I179" s="130">
        <f t="shared" si="27"/>
        <v>0</v>
      </c>
      <c r="J179" s="125">
        <v>0</v>
      </c>
      <c r="K179" s="125" t="s">
        <v>136</v>
      </c>
      <c r="L179" s="125" t="s">
        <v>136</v>
      </c>
      <c r="M179" s="125" t="s">
        <v>136</v>
      </c>
      <c r="N179" s="125" t="s">
        <v>136</v>
      </c>
      <c r="O179" s="125" t="s">
        <v>136</v>
      </c>
      <c r="P179" s="125" t="s">
        <v>136</v>
      </c>
      <c r="Q179" s="125" t="s">
        <v>136</v>
      </c>
      <c r="R179" s="125" t="s">
        <v>136</v>
      </c>
      <c r="S179" s="125" t="s">
        <v>136</v>
      </c>
      <c r="T179" s="127" t="s">
        <v>136</v>
      </c>
      <c r="U179" s="127" t="s">
        <v>136</v>
      </c>
      <c r="V179" s="127" t="s">
        <v>136</v>
      </c>
      <c r="W179" s="127" t="s">
        <v>136</v>
      </c>
      <c r="X179" s="125" t="s">
        <v>136</v>
      </c>
      <c r="Y179" s="125" t="s">
        <v>136</v>
      </c>
      <c r="Z179" s="125" t="s">
        <v>136</v>
      </c>
      <c r="AA179" s="125" t="s">
        <v>136</v>
      </c>
      <c r="AB179" s="125" t="s">
        <v>136</v>
      </c>
      <c r="AC179" s="125" t="s">
        <v>136</v>
      </c>
      <c r="AD179" s="125" t="s">
        <v>136</v>
      </c>
      <c r="AE179" s="125" t="s">
        <v>136</v>
      </c>
      <c r="AF179" s="125" t="s">
        <v>136</v>
      </c>
      <c r="AG179" s="125" t="s">
        <v>136</v>
      </c>
    </row>
    <row r="180" spans="1:33" ht="94.5" x14ac:dyDescent="0.25">
      <c r="A180" s="125">
        <v>114</v>
      </c>
      <c r="B180" s="125" t="str">
        <f>'Приложение № 3'!B146</f>
        <v>ул. Туполева, от 
ул. Взлетной до 
ул. Степанца</v>
      </c>
      <c r="C180" s="127">
        <v>1</v>
      </c>
      <c r="D180" s="125">
        <v>6000</v>
      </c>
      <c r="E180" s="130">
        <f t="shared" si="25"/>
        <v>0.2</v>
      </c>
      <c r="F180" s="125">
        <v>20</v>
      </c>
      <c r="G180" s="130">
        <f t="shared" si="26"/>
        <v>0.1</v>
      </c>
      <c r="H180" s="125">
        <v>10</v>
      </c>
      <c r="I180" s="130">
        <f t="shared" si="27"/>
        <v>0</v>
      </c>
      <c r="J180" s="125">
        <v>0</v>
      </c>
      <c r="K180" s="125" t="s">
        <v>136</v>
      </c>
      <c r="L180" s="125" t="s">
        <v>136</v>
      </c>
      <c r="M180" s="125" t="s">
        <v>136</v>
      </c>
      <c r="N180" s="125" t="s">
        <v>136</v>
      </c>
      <c r="O180" s="125" t="s">
        <v>621</v>
      </c>
      <c r="P180" s="129" t="s">
        <v>119</v>
      </c>
      <c r="Q180" s="129" t="s">
        <v>113</v>
      </c>
      <c r="R180" s="129">
        <v>1</v>
      </c>
      <c r="S180" s="129" t="s">
        <v>136</v>
      </c>
      <c r="T180" s="103">
        <v>0.14499999999999999</v>
      </c>
      <c r="U180" s="103">
        <f>T180/R180</f>
        <v>0.14499999999999999</v>
      </c>
      <c r="V180" s="102">
        <v>42767</v>
      </c>
      <c r="W180" s="102">
        <v>43009</v>
      </c>
      <c r="X180" s="125" t="s">
        <v>136</v>
      </c>
      <c r="Y180" s="125" t="s">
        <v>136</v>
      </c>
      <c r="Z180" s="125" t="s">
        <v>136</v>
      </c>
      <c r="AA180" s="125" t="s">
        <v>136</v>
      </c>
      <c r="AB180" s="125" t="s">
        <v>136</v>
      </c>
      <c r="AC180" s="125" t="s">
        <v>136</v>
      </c>
      <c r="AD180" s="125" t="s">
        <v>136</v>
      </c>
      <c r="AE180" s="125" t="s">
        <v>136</v>
      </c>
      <c r="AF180" s="125" t="s">
        <v>136</v>
      </c>
      <c r="AG180" s="130" t="s">
        <v>652</v>
      </c>
    </row>
    <row r="181" spans="1:33" ht="47.25" x14ac:dyDescent="0.25">
      <c r="A181" s="125">
        <v>115</v>
      </c>
      <c r="B181" s="125" t="str">
        <f>'Приложение № 3'!B147</f>
        <v>ул. Карбышева, от дома 1 по 
ул. Карбышева до 
ул. Уральской</v>
      </c>
      <c r="C181" s="127">
        <v>1.04</v>
      </c>
      <c r="D181" s="125">
        <v>8008</v>
      </c>
      <c r="E181" s="130">
        <f t="shared" si="25"/>
        <v>0.20800000000000002</v>
      </c>
      <c r="F181" s="125">
        <v>20</v>
      </c>
      <c r="G181" s="130">
        <f t="shared" si="26"/>
        <v>0.10400000000000001</v>
      </c>
      <c r="H181" s="125">
        <v>10</v>
      </c>
      <c r="I181" s="130">
        <f t="shared" si="27"/>
        <v>0</v>
      </c>
      <c r="J181" s="125">
        <v>0</v>
      </c>
      <c r="K181" s="125" t="s">
        <v>136</v>
      </c>
      <c r="L181" s="125" t="s">
        <v>136</v>
      </c>
      <c r="M181" s="125" t="s">
        <v>136</v>
      </c>
      <c r="N181" s="125" t="s">
        <v>136</v>
      </c>
      <c r="O181" s="125" t="s">
        <v>136</v>
      </c>
      <c r="P181" s="125" t="s">
        <v>136</v>
      </c>
      <c r="Q181" s="125" t="s">
        <v>136</v>
      </c>
      <c r="R181" s="125" t="s">
        <v>136</v>
      </c>
      <c r="S181" s="125" t="s">
        <v>136</v>
      </c>
      <c r="T181" s="127" t="s">
        <v>136</v>
      </c>
      <c r="U181" s="127" t="s">
        <v>136</v>
      </c>
      <c r="V181" s="127" t="s">
        <v>136</v>
      </c>
      <c r="W181" s="127" t="s">
        <v>136</v>
      </c>
      <c r="X181" s="125" t="s">
        <v>136</v>
      </c>
      <c r="Y181" s="125" t="s">
        <v>136</v>
      </c>
      <c r="Z181" s="125" t="s">
        <v>136</v>
      </c>
      <c r="AA181" s="125" t="s">
        <v>136</v>
      </c>
      <c r="AB181" s="125" t="s">
        <v>136</v>
      </c>
      <c r="AC181" s="125" t="s">
        <v>136</v>
      </c>
      <c r="AD181" s="125" t="s">
        <v>136</v>
      </c>
      <c r="AE181" s="125" t="s">
        <v>136</v>
      </c>
      <c r="AF181" s="125" t="s">
        <v>136</v>
      </c>
      <c r="AG181" s="125" t="s">
        <v>136</v>
      </c>
    </row>
    <row r="182" spans="1:33" ht="47.25" x14ac:dyDescent="0.25">
      <c r="A182" s="125">
        <v>116</v>
      </c>
      <c r="B182" s="125" t="str">
        <f>'Приложение № 3'!B148</f>
        <v>ул. Ф. Крылова, от 
ул. Серова до Иртышской набережной</v>
      </c>
      <c r="C182" s="127">
        <v>1.04</v>
      </c>
      <c r="D182" s="125">
        <v>9360</v>
      </c>
      <c r="E182" s="130">
        <f t="shared" si="25"/>
        <v>0.20800000000000002</v>
      </c>
      <c r="F182" s="125">
        <v>20</v>
      </c>
      <c r="G182" s="130">
        <f t="shared" si="26"/>
        <v>0.10400000000000001</v>
      </c>
      <c r="H182" s="125">
        <v>10</v>
      </c>
      <c r="I182" s="130">
        <f t="shared" si="27"/>
        <v>0</v>
      </c>
      <c r="J182" s="125">
        <v>0</v>
      </c>
      <c r="K182" s="125" t="s">
        <v>136</v>
      </c>
      <c r="L182" s="125" t="s">
        <v>136</v>
      </c>
      <c r="M182" s="125" t="s">
        <v>136</v>
      </c>
      <c r="N182" s="125" t="s">
        <v>136</v>
      </c>
      <c r="O182" s="125" t="s">
        <v>136</v>
      </c>
      <c r="P182" s="125" t="s">
        <v>136</v>
      </c>
      <c r="Q182" s="125" t="s">
        <v>136</v>
      </c>
      <c r="R182" s="125" t="s">
        <v>136</v>
      </c>
      <c r="S182" s="125" t="s">
        <v>136</v>
      </c>
      <c r="T182" s="127" t="s">
        <v>136</v>
      </c>
      <c r="U182" s="127" t="s">
        <v>136</v>
      </c>
      <c r="V182" s="127" t="s">
        <v>136</v>
      </c>
      <c r="W182" s="127" t="s">
        <v>136</v>
      </c>
      <c r="X182" s="125" t="s">
        <v>136</v>
      </c>
      <c r="Y182" s="125" t="s">
        <v>136</v>
      </c>
      <c r="Z182" s="125" t="s">
        <v>136</v>
      </c>
      <c r="AA182" s="125" t="s">
        <v>136</v>
      </c>
      <c r="AB182" s="125" t="s">
        <v>136</v>
      </c>
      <c r="AC182" s="125" t="s">
        <v>136</v>
      </c>
      <c r="AD182" s="125" t="s">
        <v>136</v>
      </c>
      <c r="AE182" s="125" t="s">
        <v>136</v>
      </c>
      <c r="AF182" s="125" t="s">
        <v>136</v>
      </c>
      <c r="AG182" s="125" t="s">
        <v>136</v>
      </c>
    </row>
    <row r="183" spans="1:33" ht="47.25" x14ac:dyDescent="0.25">
      <c r="A183" s="125">
        <v>117</v>
      </c>
      <c r="B183" s="125" t="str">
        <f>'Приложение № 3'!B149</f>
        <v>ул. Марченко, от 
ул. Стальского до Привокзальной площади</v>
      </c>
      <c r="C183" s="127">
        <v>0.83</v>
      </c>
      <c r="D183" s="125">
        <v>4150</v>
      </c>
      <c r="E183" s="130">
        <f t="shared" si="25"/>
        <v>0.16599999999999998</v>
      </c>
      <c r="F183" s="125">
        <v>20</v>
      </c>
      <c r="G183" s="130">
        <f t="shared" si="26"/>
        <v>8.299999999999999E-2</v>
      </c>
      <c r="H183" s="125">
        <v>10</v>
      </c>
      <c r="I183" s="130">
        <f t="shared" si="27"/>
        <v>0</v>
      </c>
      <c r="J183" s="125">
        <v>0</v>
      </c>
      <c r="K183" s="125" t="s">
        <v>136</v>
      </c>
      <c r="L183" s="125" t="s">
        <v>136</v>
      </c>
      <c r="M183" s="125" t="s">
        <v>136</v>
      </c>
      <c r="N183" s="125" t="s">
        <v>136</v>
      </c>
      <c r="O183" s="125" t="s">
        <v>136</v>
      </c>
      <c r="P183" s="125" t="s">
        <v>136</v>
      </c>
      <c r="Q183" s="125" t="s">
        <v>136</v>
      </c>
      <c r="R183" s="125" t="s">
        <v>136</v>
      </c>
      <c r="S183" s="125" t="s">
        <v>136</v>
      </c>
      <c r="T183" s="127" t="s">
        <v>136</v>
      </c>
      <c r="U183" s="127" t="s">
        <v>136</v>
      </c>
      <c r="V183" s="127" t="s">
        <v>136</v>
      </c>
      <c r="W183" s="127" t="s">
        <v>136</v>
      </c>
      <c r="X183" s="125" t="s">
        <v>136</v>
      </c>
      <c r="Y183" s="125" t="s">
        <v>136</v>
      </c>
      <c r="Z183" s="125" t="s">
        <v>136</v>
      </c>
      <c r="AA183" s="125" t="s">
        <v>136</v>
      </c>
      <c r="AB183" s="125" t="s">
        <v>136</v>
      </c>
      <c r="AC183" s="125" t="s">
        <v>136</v>
      </c>
      <c r="AD183" s="125" t="s">
        <v>136</v>
      </c>
      <c r="AE183" s="125" t="s">
        <v>136</v>
      </c>
      <c r="AF183" s="125" t="s">
        <v>136</v>
      </c>
      <c r="AG183" s="125" t="s">
        <v>136</v>
      </c>
    </row>
    <row r="184" spans="1:33" ht="47.25" x14ac:dyDescent="0.25">
      <c r="A184" s="125">
        <v>118</v>
      </c>
      <c r="B184" s="125" t="str">
        <f>'Приложение № 3'!B150</f>
        <v>ул. Труда, от 
ул. 13-й Пролетарской до 
ул. Лобкова</v>
      </c>
      <c r="C184" s="127">
        <v>1.08</v>
      </c>
      <c r="D184" s="125">
        <v>7560</v>
      </c>
      <c r="E184" s="130">
        <f t="shared" si="25"/>
        <v>0.21600000000000003</v>
      </c>
      <c r="F184" s="125">
        <v>20</v>
      </c>
      <c r="G184" s="130">
        <f t="shared" si="26"/>
        <v>0.10800000000000001</v>
      </c>
      <c r="H184" s="125">
        <v>10</v>
      </c>
      <c r="I184" s="130">
        <f t="shared" si="27"/>
        <v>0</v>
      </c>
      <c r="J184" s="125">
        <v>0</v>
      </c>
      <c r="K184" s="125" t="s">
        <v>136</v>
      </c>
      <c r="L184" s="125" t="s">
        <v>136</v>
      </c>
      <c r="M184" s="125" t="s">
        <v>136</v>
      </c>
      <c r="N184" s="125" t="s">
        <v>136</v>
      </c>
      <c r="O184" s="125" t="s">
        <v>136</v>
      </c>
      <c r="P184" s="125" t="s">
        <v>136</v>
      </c>
      <c r="Q184" s="125" t="s">
        <v>136</v>
      </c>
      <c r="R184" s="125" t="s">
        <v>136</v>
      </c>
      <c r="S184" s="125" t="s">
        <v>136</v>
      </c>
      <c r="T184" s="127" t="s">
        <v>136</v>
      </c>
      <c r="U184" s="127" t="s">
        <v>136</v>
      </c>
      <c r="V184" s="127" t="s">
        <v>136</v>
      </c>
      <c r="W184" s="127" t="s">
        <v>136</v>
      </c>
      <c r="X184" s="125" t="s">
        <v>136</v>
      </c>
      <c r="Y184" s="125" t="s">
        <v>136</v>
      </c>
      <c r="Z184" s="125" t="s">
        <v>136</v>
      </c>
      <c r="AA184" s="125" t="s">
        <v>136</v>
      </c>
      <c r="AB184" s="125" t="s">
        <v>136</v>
      </c>
      <c r="AC184" s="125" t="s">
        <v>136</v>
      </c>
      <c r="AD184" s="125" t="s">
        <v>136</v>
      </c>
      <c r="AE184" s="125" t="s">
        <v>136</v>
      </c>
      <c r="AF184" s="125" t="s">
        <v>136</v>
      </c>
      <c r="AG184" s="125" t="s">
        <v>136</v>
      </c>
    </row>
    <row r="185" spans="1:33" ht="47.25" x14ac:dyDescent="0.25">
      <c r="A185" s="125">
        <v>119</v>
      </c>
      <c r="B185" s="125" t="str">
        <f>'Приложение № 3'!B151</f>
        <v>ул. Братская, от 
ул. К. Маркса до 
ул. Орловского</v>
      </c>
      <c r="C185" s="127">
        <v>0.5</v>
      </c>
      <c r="D185" s="125">
        <v>3500</v>
      </c>
      <c r="E185" s="130">
        <f t="shared" si="25"/>
        <v>0.1</v>
      </c>
      <c r="F185" s="125">
        <v>20</v>
      </c>
      <c r="G185" s="130">
        <f t="shared" si="26"/>
        <v>0.05</v>
      </c>
      <c r="H185" s="125">
        <v>10</v>
      </c>
      <c r="I185" s="130">
        <f t="shared" si="27"/>
        <v>0</v>
      </c>
      <c r="J185" s="125">
        <v>0</v>
      </c>
      <c r="K185" s="125" t="s">
        <v>136</v>
      </c>
      <c r="L185" s="125" t="s">
        <v>136</v>
      </c>
      <c r="M185" s="125" t="s">
        <v>136</v>
      </c>
      <c r="N185" s="125" t="s">
        <v>136</v>
      </c>
      <c r="O185" s="125" t="s">
        <v>136</v>
      </c>
      <c r="P185" s="125" t="s">
        <v>136</v>
      </c>
      <c r="Q185" s="125" t="s">
        <v>136</v>
      </c>
      <c r="R185" s="125" t="s">
        <v>136</v>
      </c>
      <c r="S185" s="125" t="s">
        <v>136</v>
      </c>
      <c r="T185" s="127" t="s">
        <v>136</v>
      </c>
      <c r="U185" s="127" t="s">
        <v>136</v>
      </c>
      <c r="V185" s="127" t="s">
        <v>136</v>
      </c>
      <c r="W185" s="127" t="s">
        <v>136</v>
      </c>
      <c r="X185" s="125" t="s">
        <v>136</v>
      </c>
      <c r="Y185" s="125" t="s">
        <v>136</v>
      </c>
      <c r="Z185" s="125" t="s">
        <v>136</v>
      </c>
      <c r="AA185" s="125" t="s">
        <v>136</v>
      </c>
      <c r="AB185" s="125" t="s">
        <v>136</v>
      </c>
      <c r="AC185" s="125" t="s">
        <v>136</v>
      </c>
      <c r="AD185" s="125" t="s">
        <v>136</v>
      </c>
      <c r="AE185" s="125" t="s">
        <v>136</v>
      </c>
      <c r="AF185" s="125" t="s">
        <v>136</v>
      </c>
      <c r="AG185" s="125" t="s">
        <v>136</v>
      </c>
    </row>
    <row r="186" spans="1:33" ht="47.25" x14ac:dyDescent="0.25">
      <c r="A186" s="125">
        <v>120</v>
      </c>
      <c r="B186" s="125" t="str">
        <f>'Приложение № 3'!B152</f>
        <v>ул. Вильямса, от 
ул. Гуртьяева до 
ул. Спортивной</v>
      </c>
      <c r="C186" s="127">
        <v>0.35</v>
      </c>
      <c r="D186" s="125">
        <v>4200</v>
      </c>
      <c r="E186" s="130">
        <f t="shared" si="25"/>
        <v>7.0000000000000007E-2</v>
      </c>
      <c r="F186" s="125">
        <v>20</v>
      </c>
      <c r="G186" s="130">
        <f t="shared" si="26"/>
        <v>3.5000000000000003E-2</v>
      </c>
      <c r="H186" s="125">
        <v>10</v>
      </c>
      <c r="I186" s="130">
        <f t="shared" si="27"/>
        <v>0</v>
      </c>
      <c r="J186" s="125">
        <v>0</v>
      </c>
      <c r="K186" s="125" t="s">
        <v>136</v>
      </c>
      <c r="L186" s="125" t="s">
        <v>136</v>
      </c>
      <c r="M186" s="125" t="s">
        <v>136</v>
      </c>
      <c r="N186" s="125" t="s">
        <v>136</v>
      </c>
      <c r="O186" s="125" t="s">
        <v>136</v>
      </c>
      <c r="P186" s="125" t="s">
        <v>136</v>
      </c>
      <c r="Q186" s="125" t="s">
        <v>136</v>
      </c>
      <c r="R186" s="125" t="s">
        <v>136</v>
      </c>
      <c r="S186" s="125" t="s">
        <v>136</v>
      </c>
      <c r="T186" s="127" t="s">
        <v>136</v>
      </c>
      <c r="U186" s="127" t="s">
        <v>136</v>
      </c>
      <c r="V186" s="127" t="s">
        <v>136</v>
      </c>
      <c r="W186" s="127" t="s">
        <v>136</v>
      </c>
      <c r="X186" s="125" t="s">
        <v>136</v>
      </c>
      <c r="Y186" s="125" t="s">
        <v>136</v>
      </c>
      <c r="Z186" s="125" t="s">
        <v>136</v>
      </c>
      <c r="AA186" s="125" t="s">
        <v>136</v>
      </c>
      <c r="AB186" s="125" t="s">
        <v>136</v>
      </c>
      <c r="AC186" s="125" t="s">
        <v>136</v>
      </c>
      <c r="AD186" s="125" t="s">
        <v>136</v>
      </c>
      <c r="AE186" s="125" t="s">
        <v>136</v>
      </c>
      <c r="AF186" s="125" t="s">
        <v>136</v>
      </c>
      <c r="AG186" s="125" t="s">
        <v>136</v>
      </c>
    </row>
    <row r="187" spans="1:33" ht="47.25" x14ac:dyDescent="0.25">
      <c r="A187" s="125">
        <v>121</v>
      </c>
      <c r="B187" s="125" t="str">
        <f>'Приложение № 3'!B153</f>
        <v>ул. Вострецова, от 
ул. 3-й Уссурийской до 
д. 1 по ул. Вострецова</v>
      </c>
      <c r="C187" s="127">
        <v>0.9</v>
      </c>
      <c r="D187" s="125">
        <v>5400</v>
      </c>
      <c r="E187" s="130">
        <f t="shared" si="25"/>
        <v>0.18</v>
      </c>
      <c r="F187" s="125">
        <v>20</v>
      </c>
      <c r="G187" s="130">
        <f t="shared" si="26"/>
        <v>0.09</v>
      </c>
      <c r="H187" s="125">
        <v>10</v>
      </c>
      <c r="I187" s="130">
        <f t="shared" si="27"/>
        <v>0</v>
      </c>
      <c r="J187" s="125">
        <v>0</v>
      </c>
      <c r="K187" s="125" t="s">
        <v>136</v>
      </c>
      <c r="L187" s="125" t="s">
        <v>136</v>
      </c>
      <c r="M187" s="125" t="s">
        <v>136</v>
      </c>
      <c r="N187" s="125" t="s">
        <v>136</v>
      </c>
      <c r="O187" s="125" t="s">
        <v>136</v>
      </c>
      <c r="P187" s="125" t="s">
        <v>136</v>
      </c>
      <c r="Q187" s="125" t="s">
        <v>136</v>
      </c>
      <c r="R187" s="125" t="s">
        <v>136</v>
      </c>
      <c r="S187" s="125" t="s">
        <v>136</v>
      </c>
      <c r="T187" s="127" t="s">
        <v>136</v>
      </c>
      <c r="U187" s="127" t="s">
        <v>136</v>
      </c>
      <c r="V187" s="127" t="s">
        <v>136</v>
      </c>
      <c r="W187" s="127" t="s">
        <v>136</v>
      </c>
      <c r="X187" s="125" t="s">
        <v>136</v>
      </c>
      <c r="Y187" s="125" t="s">
        <v>136</v>
      </c>
      <c r="Z187" s="125" t="s">
        <v>136</v>
      </c>
      <c r="AA187" s="125" t="s">
        <v>136</v>
      </c>
      <c r="AB187" s="125" t="s">
        <v>136</v>
      </c>
      <c r="AC187" s="125" t="s">
        <v>136</v>
      </c>
      <c r="AD187" s="125" t="s">
        <v>136</v>
      </c>
      <c r="AE187" s="125" t="s">
        <v>136</v>
      </c>
      <c r="AF187" s="125" t="s">
        <v>136</v>
      </c>
      <c r="AG187" s="125" t="s">
        <v>136</v>
      </c>
    </row>
    <row r="188" spans="1:33" ht="47.25" x14ac:dyDescent="0.25">
      <c r="A188" s="125">
        <v>122</v>
      </c>
      <c r="B188" s="125" t="str">
        <f>'Приложение № 3'!B154</f>
        <v>ул. Молодогвардейская, от 
ул. Новокирпичной до 
ул. Ишимской</v>
      </c>
      <c r="C188" s="127">
        <v>1.4</v>
      </c>
      <c r="D188" s="125">
        <v>11620</v>
      </c>
      <c r="E188" s="130">
        <f t="shared" si="25"/>
        <v>0.28000000000000003</v>
      </c>
      <c r="F188" s="125">
        <v>20</v>
      </c>
      <c r="G188" s="130">
        <f t="shared" si="26"/>
        <v>0.14000000000000001</v>
      </c>
      <c r="H188" s="125">
        <v>10</v>
      </c>
      <c r="I188" s="130">
        <f t="shared" si="27"/>
        <v>0</v>
      </c>
      <c r="J188" s="125">
        <v>0</v>
      </c>
      <c r="K188" s="125" t="s">
        <v>136</v>
      </c>
      <c r="L188" s="125" t="s">
        <v>136</v>
      </c>
      <c r="M188" s="125" t="s">
        <v>136</v>
      </c>
      <c r="N188" s="125" t="s">
        <v>136</v>
      </c>
      <c r="O188" s="125" t="s">
        <v>136</v>
      </c>
      <c r="P188" s="125" t="s">
        <v>136</v>
      </c>
      <c r="Q188" s="125" t="s">
        <v>136</v>
      </c>
      <c r="R188" s="125" t="s">
        <v>136</v>
      </c>
      <c r="S188" s="125" t="s">
        <v>136</v>
      </c>
      <c r="T188" s="127" t="s">
        <v>136</v>
      </c>
      <c r="U188" s="127" t="s">
        <v>136</v>
      </c>
      <c r="V188" s="127" t="s">
        <v>136</v>
      </c>
      <c r="W188" s="127" t="s">
        <v>136</v>
      </c>
      <c r="X188" s="125" t="s">
        <v>136</v>
      </c>
      <c r="Y188" s="125" t="s">
        <v>136</v>
      </c>
      <c r="Z188" s="125" t="s">
        <v>136</v>
      </c>
      <c r="AA188" s="125" t="s">
        <v>136</v>
      </c>
      <c r="AB188" s="125" t="s">
        <v>136</v>
      </c>
      <c r="AC188" s="125" t="s">
        <v>136</v>
      </c>
      <c r="AD188" s="125" t="s">
        <v>136</v>
      </c>
      <c r="AE188" s="125" t="s">
        <v>136</v>
      </c>
      <c r="AF188" s="125" t="s">
        <v>136</v>
      </c>
      <c r="AG188" s="125" t="s">
        <v>136</v>
      </c>
    </row>
    <row r="189" spans="1:33" ht="47.25" x14ac:dyDescent="0.25">
      <c r="A189" s="125">
        <v>123</v>
      </c>
      <c r="B189" s="125" t="str">
        <f>'Приложение № 3'!B155</f>
        <v>ул. Моторная, от 
ул. 2-й Путевой до 
просп. Сибирского</v>
      </c>
      <c r="C189" s="127">
        <v>1.3</v>
      </c>
      <c r="D189" s="125">
        <v>10140</v>
      </c>
      <c r="E189" s="130">
        <f t="shared" si="25"/>
        <v>0.26</v>
      </c>
      <c r="F189" s="125">
        <v>20</v>
      </c>
      <c r="G189" s="130">
        <f t="shared" si="26"/>
        <v>0.13</v>
      </c>
      <c r="H189" s="125">
        <v>10</v>
      </c>
      <c r="I189" s="130">
        <f t="shared" si="27"/>
        <v>0</v>
      </c>
      <c r="J189" s="125">
        <v>0</v>
      </c>
      <c r="K189" s="125" t="s">
        <v>136</v>
      </c>
      <c r="L189" s="125" t="s">
        <v>136</v>
      </c>
      <c r="M189" s="125" t="s">
        <v>136</v>
      </c>
      <c r="N189" s="125" t="s">
        <v>136</v>
      </c>
      <c r="O189" s="125" t="s">
        <v>136</v>
      </c>
      <c r="P189" s="125" t="s">
        <v>136</v>
      </c>
      <c r="Q189" s="125" t="s">
        <v>136</v>
      </c>
      <c r="R189" s="125" t="s">
        <v>136</v>
      </c>
      <c r="S189" s="125" t="s">
        <v>136</v>
      </c>
      <c r="T189" s="127" t="s">
        <v>136</v>
      </c>
      <c r="U189" s="127" t="s">
        <v>136</v>
      </c>
      <c r="V189" s="127" t="s">
        <v>136</v>
      </c>
      <c r="W189" s="127" t="s">
        <v>136</v>
      </c>
      <c r="X189" s="125" t="s">
        <v>136</v>
      </c>
      <c r="Y189" s="125" t="s">
        <v>136</v>
      </c>
      <c r="Z189" s="125" t="s">
        <v>136</v>
      </c>
      <c r="AA189" s="125" t="s">
        <v>136</v>
      </c>
      <c r="AB189" s="125" t="s">
        <v>136</v>
      </c>
      <c r="AC189" s="125" t="s">
        <v>136</v>
      </c>
      <c r="AD189" s="125" t="s">
        <v>136</v>
      </c>
      <c r="AE189" s="125" t="s">
        <v>136</v>
      </c>
      <c r="AF189" s="125" t="s">
        <v>136</v>
      </c>
      <c r="AG189" s="125" t="s">
        <v>136</v>
      </c>
    </row>
    <row r="190" spans="1:33" ht="47.25" x14ac:dyDescent="0.25">
      <c r="A190" s="125">
        <v>124</v>
      </c>
      <c r="B190" s="125" t="str">
        <f>'Приложение № 3'!B156</f>
        <v>ул. П. Ильичева, от 
ул. Маркова до 
ул. Иванова</v>
      </c>
      <c r="C190" s="127">
        <v>0.73</v>
      </c>
      <c r="D190" s="125">
        <v>4380</v>
      </c>
      <c r="E190" s="130">
        <f t="shared" si="25"/>
        <v>0.14599999999999999</v>
      </c>
      <c r="F190" s="125">
        <v>20</v>
      </c>
      <c r="G190" s="130">
        <f t="shared" si="26"/>
        <v>7.2999999999999995E-2</v>
      </c>
      <c r="H190" s="125">
        <v>10</v>
      </c>
      <c r="I190" s="130">
        <f t="shared" si="27"/>
        <v>0</v>
      </c>
      <c r="J190" s="125">
        <v>0</v>
      </c>
      <c r="K190" s="125" t="s">
        <v>136</v>
      </c>
      <c r="L190" s="125" t="s">
        <v>136</v>
      </c>
      <c r="M190" s="125" t="s">
        <v>136</v>
      </c>
      <c r="N190" s="125" t="s">
        <v>136</v>
      </c>
      <c r="O190" s="125" t="s">
        <v>136</v>
      </c>
      <c r="P190" s="125" t="s">
        <v>136</v>
      </c>
      <c r="Q190" s="125" t="s">
        <v>136</v>
      </c>
      <c r="R190" s="125" t="s">
        <v>136</v>
      </c>
      <c r="S190" s="125" t="s">
        <v>136</v>
      </c>
      <c r="T190" s="127" t="s">
        <v>136</v>
      </c>
      <c r="U190" s="127" t="s">
        <v>136</v>
      </c>
      <c r="V190" s="127" t="s">
        <v>136</v>
      </c>
      <c r="W190" s="127" t="s">
        <v>136</v>
      </c>
      <c r="X190" s="125" t="s">
        <v>136</v>
      </c>
      <c r="Y190" s="125" t="s">
        <v>136</v>
      </c>
      <c r="Z190" s="125" t="s">
        <v>136</v>
      </c>
      <c r="AA190" s="125" t="s">
        <v>136</v>
      </c>
      <c r="AB190" s="125" t="s">
        <v>136</v>
      </c>
      <c r="AC190" s="125" t="s">
        <v>136</v>
      </c>
      <c r="AD190" s="125" t="s">
        <v>136</v>
      </c>
      <c r="AE190" s="125" t="s">
        <v>136</v>
      </c>
      <c r="AF190" s="125" t="s">
        <v>136</v>
      </c>
      <c r="AG190" s="125" t="s">
        <v>136</v>
      </c>
    </row>
    <row r="191" spans="1:33" ht="94.5" x14ac:dyDescent="0.25">
      <c r="A191" s="125">
        <v>125</v>
      </c>
      <c r="B191" s="125" t="str">
        <f>'Приложение № 3'!B157</f>
        <v>ул. Полторацкого, от 
ул. Жуковского до 
пер. 4-й Украинский</v>
      </c>
      <c r="C191" s="127">
        <v>1.28</v>
      </c>
      <c r="D191" s="125">
        <v>7680</v>
      </c>
      <c r="E191" s="130">
        <f t="shared" si="25"/>
        <v>0.25600000000000001</v>
      </c>
      <c r="F191" s="125">
        <v>20</v>
      </c>
      <c r="G191" s="130">
        <f t="shared" si="26"/>
        <v>0.128</v>
      </c>
      <c r="H191" s="125">
        <v>10</v>
      </c>
      <c r="I191" s="130">
        <f t="shared" si="27"/>
        <v>0</v>
      </c>
      <c r="J191" s="125">
        <v>0</v>
      </c>
      <c r="K191" s="125" t="s">
        <v>136</v>
      </c>
      <c r="L191" s="125" t="s">
        <v>136</v>
      </c>
      <c r="M191" s="125" t="s">
        <v>136</v>
      </c>
      <c r="N191" s="125" t="s">
        <v>136</v>
      </c>
      <c r="O191" s="125" t="s">
        <v>622</v>
      </c>
      <c r="P191" s="129" t="s">
        <v>119</v>
      </c>
      <c r="Q191" s="129" t="s">
        <v>113</v>
      </c>
      <c r="R191" s="129">
        <v>1</v>
      </c>
      <c r="S191" s="129" t="s">
        <v>136</v>
      </c>
      <c r="T191" s="103">
        <v>0.14499999999999999</v>
      </c>
      <c r="U191" s="103">
        <f>T191/R191</f>
        <v>0.14499999999999999</v>
      </c>
      <c r="V191" s="102">
        <v>42767</v>
      </c>
      <c r="W191" s="102">
        <v>43009</v>
      </c>
      <c r="X191" s="125" t="s">
        <v>136</v>
      </c>
      <c r="Y191" s="125" t="s">
        <v>136</v>
      </c>
      <c r="Z191" s="125" t="s">
        <v>136</v>
      </c>
      <c r="AA191" s="125" t="s">
        <v>136</v>
      </c>
      <c r="AB191" s="125" t="s">
        <v>136</v>
      </c>
      <c r="AC191" s="125" t="s">
        <v>136</v>
      </c>
      <c r="AD191" s="125" t="s">
        <v>136</v>
      </c>
      <c r="AE191" s="125" t="s">
        <v>136</v>
      </c>
      <c r="AF191" s="125" t="s">
        <v>136</v>
      </c>
      <c r="AG191" s="130" t="s">
        <v>652</v>
      </c>
    </row>
    <row r="192" spans="1:33" ht="47.25" x14ac:dyDescent="0.25">
      <c r="A192" s="125">
        <v>126</v>
      </c>
      <c r="B192" s="125" t="str">
        <f>'Приложение № 3'!B158</f>
        <v>ул. 20 лет РККА, от 
ул. Куйбышева до 
ул. Лескова</v>
      </c>
      <c r="C192" s="127">
        <v>4.2</v>
      </c>
      <c r="D192" s="125">
        <v>35700</v>
      </c>
      <c r="E192" s="130">
        <f t="shared" si="25"/>
        <v>0.84</v>
      </c>
      <c r="F192" s="125">
        <v>20</v>
      </c>
      <c r="G192" s="130">
        <f t="shared" si="26"/>
        <v>0.42</v>
      </c>
      <c r="H192" s="125">
        <v>10</v>
      </c>
      <c r="I192" s="130">
        <f t="shared" si="27"/>
        <v>0</v>
      </c>
      <c r="J192" s="125">
        <v>0</v>
      </c>
      <c r="K192" s="125" t="s">
        <v>136</v>
      </c>
      <c r="L192" s="125" t="s">
        <v>136</v>
      </c>
      <c r="M192" s="125" t="s">
        <v>136</v>
      </c>
      <c r="N192" s="125" t="s">
        <v>136</v>
      </c>
      <c r="O192" s="125" t="s">
        <v>136</v>
      </c>
      <c r="P192" s="125" t="s">
        <v>136</v>
      </c>
      <c r="Q192" s="125" t="s">
        <v>136</v>
      </c>
      <c r="R192" s="125" t="s">
        <v>136</v>
      </c>
      <c r="S192" s="125" t="s">
        <v>136</v>
      </c>
      <c r="T192" s="127" t="s">
        <v>136</v>
      </c>
      <c r="U192" s="127" t="s">
        <v>136</v>
      </c>
      <c r="V192" s="127" t="s">
        <v>136</v>
      </c>
      <c r="W192" s="127" t="s">
        <v>136</v>
      </c>
      <c r="X192" s="125" t="s">
        <v>136</v>
      </c>
      <c r="Y192" s="125" t="s">
        <v>136</v>
      </c>
      <c r="Z192" s="125" t="s">
        <v>136</v>
      </c>
      <c r="AA192" s="125" t="s">
        <v>136</v>
      </c>
      <c r="AB192" s="125" t="s">
        <v>136</v>
      </c>
      <c r="AC192" s="125" t="s">
        <v>136</v>
      </c>
      <c r="AD192" s="125" t="s">
        <v>136</v>
      </c>
      <c r="AE192" s="125" t="s">
        <v>136</v>
      </c>
      <c r="AF192" s="125" t="s">
        <v>136</v>
      </c>
      <c r="AG192" s="125" t="s">
        <v>136</v>
      </c>
    </row>
    <row r="193" spans="1:33" ht="47.25" x14ac:dyDescent="0.25">
      <c r="A193" s="125">
        <v>127</v>
      </c>
      <c r="B193" s="125" t="str">
        <f>'Приложение № 3'!B159</f>
        <v>ул. 50 лет ВЛКСМ, от 
ул. Романенко до 
ул. 75 Гвардейской бригады</v>
      </c>
      <c r="C193" s="127">
        <v>1</v>
      </c>
      <c r="D193" s="125">
        <v>11000</v>
      </c>
      <c r="E193" s="130">
        <f t="shared" si="25"/>
        <v>0.25</v>
      </c>
      <c r="F193" s="125">
        <v>25</v>
      </c>
      <c r="G193" s="130">
        <f t="shared" si="26"/>
        <v>0.2</v>
      </c>
      <c r="H193" s="125">
        <v>20</v>
      </c>
      <c r="I193" s="130">
        <f t="shared" si="27"/>
        <v>0.05</v>
      </c>
      <c r="J193" s="125">
        <v>5</v>
      </c>
      <c r="K193" s="125" t="s">
        <v>136</v>
      </c>
      <c r="L193" s="125" t="s">
        <v>136</v>
      </c>
      <c r="M193" s="125" t="s">
        <v>136</v>
      </c>
      <c r="N193" s="125" t="s">
        <v>136</v>
      </c>
      <c r="O193" s="125" t="s">
        <v>136</v>
      </c>
      <c r="P193" s="125" t="s">
        <v>136</v>
      </c>
      <c r="Q193" s="125" t="s">
        <v>136</v>
      </c>
      <c r="R193" s="125" t="s">
        <v>136</v>
      </c>
      <c r="S193" s="125" t="s">
        <v>136</v>
      </c>
      <c r="T193" s="127" t="s">
        <v>136</v>
      </c>
      <c r="U193" s="127" t="s">
        <v>136</v>
      </c>
      <c r="V193" s="127" t="s">
        <v>136</v>
      </c>
      <c r="W193" s="127" t="s">
        <v>136</v>
      </c>
      <c r="X193" s="125" t="s">
        <v>136</v>
      </c>
      <c r="Y193" s="125" t="s">
        <v>136</v>
      </c>
      <c r="Z193" s="125" t="s">
        <v>136</v>
      </c>
      <c r="AA193" s="125" t="s">
        <v>136</v>
      </c>
      <c r="AB193" s="125" t="s">
        <v>136</v>
      </c>
      <c r="AC193" s="125" t="s">
        <v>136</v>
      </c>
      <c r="AD193" s="125" t="s">
        <v>136</v>
      </c>
      <c r="AE193" s="125" t="s">
        <v>136</v>
      </c>
      <c r="AF193" s="125" t="s">
        <v>136</v>
      </c>
      <c r="AG193" s="125" t="s">
        <v>136</v>
      </c>
    </row>
    <row r="194" spans="1:33" ht="47.25" x14ac:dyDescent="0.25">
      <c r="A194" s="125">
        <v>128</v>
      </c>
      <c r="B194" s="125" t="str">
        <f>'Приложение № 3'!B160</f>
        <v>ул. Барабинская, от 
ул. Кирова до 
ул. Полевой</v>
      </c>
      <c r="C194" s="127">
        <v>5.7</v>
      </c>
      <c r="D194" s="125">
        <v>39900</v>
      </c>
      <c r="E194" s="130">
        <f t="shared" si="25"/>
        <v>1.425</v>
      </c>
      <c r="F194" s="125">
        <v>25</v>
      </c>
      <c r="G194" s="130">
        <f t="shared" si="26"/>
        <v>1.1399999999999999</v>
      </c>
      <c r="H194" s="125">
        <v>20</v>
      </c>
      <c r="I194" s="130">
        <f t="shared" si="27"/>
        <v>0.28499999999999998</v>
      </c>
      <c r="J194" s="125">
        <v>5</v>
      </c>
      <c r="K194" s="125" t="s">
        <v>136</v>
      </c>
      <c r="L194" s="125" t="s">
        <v>136</v>
      </c>
      <c r="M194" s="125" t="s">
        <v>136</v>
      </c>
      <c r="N194" s="125" t="s">
        <v>136</v>
      </c>
      <c r="O194" s="125" t="s">
        <v>136</v>
      </c>
      <c r="P194" s="125" t="s">
        <v>136</v>
      </c>
      <c r="Q194" s="125" t="s">
        <v>136</v>
      </c>
      <c r="R194" s="125" t="s">
        <v>136</v>
      </c>
      <c r="S194" s="125" t="s">
        <v>136</v>
      </c>
      <c r="T194" s="127" t="s">
        <v>136</v>
      </c>
      <c r="U194" s="127" t="s">
        <v>136</v>
      </c>
      <c r="V194" s="127" t="s">
        <v>136</v>
      </c>
      <c r="W194" s="127" t="s">
        <v>136</v>
      </c>
      <c r="X194" s="125" t="s">
        <v>136</v>
      </c>
      <c r="Y194" s="125" t="s">
        <v>136</v>
      </c>
      <c r="Z194" s="125" t="s">
        <v>136</v>
      </c>
      <c r="AA194" s="125" t="s">
        <v>136</v>
      </c>
      <c r="AB194" s="125" t="s">
        <v>136</v>
      </c>
      <c r="AC194" s="125" t="s">
        <v>136</v>
      </c>
      <c r="AD194" s="125" t="s">
        <v>136</v>
      </c>
      <c r="AE194" s="125" t="s">
        <v>136</v>
      </c>
      <c r="AF194" s="125" t="s">
        <v>136</v>
      </c>
      <c r="AG194" s="125" t="s">
        <v>136</v>
      </c>
    </row>
    <row r="195" spans="1:33" ht="47.25" x14ac:dyDescent="0.25">
      <c r="A195" s="125">
        <v>129</v>
      </c>
      <c r="B195" s="125" t="str">
        <f>'Приложение № 3'!B161</f>
        <v>ул. Берникова, от 
ул. Л. Чайкиной до 
ул. 20 лет РККА</v>
      </c>
      <c r="C195" s="127">
        <v>2.2000000000000002</v>
      </c>
      <c r="D195" s="125">
        <v>16500</v>
      </c>
      <c r="E195" s="130">
        <f t="shared" si="25"/>
        <v>0.55000000000000004</v>
      </c>
      <c r="F195" s="125">
        <v>25</v>
      </c>
      <c r="G195" s="130">
        <f t="shared" si="26"/>
        <v>0.33</v>
      </c>
      <c r="H195" s="125">
        <v>15</v>
      </c>
      <c r="I195" s="130">
        <f t="shared" si="27"/>
        <v>0.11</v>
      </c>
      <c r="J195" s="125">
        <v>5</v>
      </c>
      <c r="K195" s="125" t="s">
        <v>136</v>
      </c>
      <c r="L195" s="125" t="s">
        <v>136</v>
      </c>
      <c r="M195" s="125" t="s">
        <v>136</v>
      </c>
      <c r="N195" s="125" t="s">
        <v>136</v>
      </c>
      <c r="O195" s="125" t="s">
        <v>136</v>
      </c>
      <c r="P195" s="125" t="s">
        <v>136</v>
      </c>
      <c r="Q195" s="125" t="s">
        <v>136</v>
      </c>
      <c r="R195" s="125" t="s">
        <v>136</v>
      </c>
      <c r="S195" s="125" t="s">
        <v>136</v>
      </c>
      <c r="T195" s="127" t="s">
        <v>136</v>
      </c>
      <c r="U195" s="127" t="s">
        <v>136</v>
      </c>
      <c r="V195" s="127" t="s">
        <v>136</v>
      </c>
      <c r="W195" s="127" t="s">
        <v>136</v>
      </c>
      <c r="X195" s="125" t="s">
        <v>136</v>
      </c>
      <c r="Y195" s="125" t="s">
        <v>136</v>
      </c>
      <c r="Z195" s="125" t="s">
        <v>136</v>
      </c>
      <c r="AA195" s="125" t="s">
        <v>136</v>
      </c>
      <c r="AB195" s="125" t="s">
        <v>136</v>
      </c>
      <c r="AC195" s="125" t="s">
        <v>136</v>
      </c>
      <c r="AD195" s="125" t="s">
        <v>136</v>
      </c>
      <c r="AE195" s="125" t="s">
        <v>136</v>
      </c>
      <c r="AF195" s="125" t="s">
        <v>136</v>
      </c>
      <c r="AG195" s="125" t="s">
        <v>136</v>
      </c>
    </row>
    <row r="196" spans="1:33" ht="47.25" x14ac:dyDescent="0.25">
      <c r="A196" s="125">
        <v>130</v>
      </c>
      <c r="B196" s="125" t="str">
        <f>'Приложение № 3'!B162</f>
        <v>ул. Будеркина, от 
ул. 1-й Индустриальной до 
ул. Промышленной</v>
      </c>
      <c r="C196" s="127">
        <v>0.43</v>
      </c>
      <c r="D196" s="125">
        <v>4128</v>
      </c>
      <c r="E196" s="130">
        <f t="shared" si="25"/>
        <v>0.1075</v>
      </c>
      <c r="F196" s="125">
        <v>25</v>
      </c>
      <c r="G196" s="130">
        <f t="shared" si="26"/>
        <v>6.4500000000000002E-2</v>
      </c>
      <c r="H196" s="125">
        <v>15</v>
      </c>
      <c r="I196" s="130">
        <f t="shared" si="27"/>
        <v>2.1499999999999998E-2</v>
      </c>
      <c r="J196" s="125">
        <v>5</v>
      </c>
      <c r="K196" s="125" t="s">
        <v>136</v>
      </c>
      <c r="L196" s="125" t="s">
        <v>136</v>
      </c>
      <c r="M196" s="125" t="s">
        <v>136</v>
      </c>
      <c r="N196" s="125" t="s">
        <v>136</v>
      </c>
      <c r="O196" s="125" t="s">
        <v>136</v>
      </c>
      <c r="P196" s="125" t="s">
        <v>136</v>
      </c>
      <c r="Q196" s="125" t="s">
        <v>136</v>
      </c>
      <c r="R196" s="125" t="s">
        <v>136</v>
      </c>
      <c r="S196" s="125" t="s">
        <v>136</v>
      </c>
      <c r="T196" s="127" t="s">
        <v>136</v>
      </c>
      <c r="U196" s="127" t="s">
        <v>136</v>
      </c>
      <c r="V196" s="127" t="s">
        <v>136</v>
      </c>
      <c r="W196" s="127" t="s">
        <v>136</v>
      </c>
      <c r="X196" s="125" t="s">
        <v>136</v>
      </c>
      <c r="Y196" s="125" t="s">
        <v>136</v>
      </c>
      <c r="Z196" s="125" t="s">
        <v>136</v>
      </c>
      <c r="AA196" s="125" t="s">
        <v>136</v>
      </c>
      <c r="AB196" s="125" t="s">
        <v>136</v>
      </c>
      <c r="AC196" s="125" t="s">
        <v>136</v>
      </c>
      <c r="AD196" s="125" t="s">
        <v>136</v>
      </c>
      <c r="AE196" s="125" t="s">
        <v>136</v>
      </c>
      <c r="AF196" s="125" t="s">
        <v>136</v>
      </c>
      <c r="AG196" s="125" t="s">
        <v>136</v>
      </c>
    </row>
    <row r="197" spans="1:33" ht="47.25" x14ac:dyDescent="0.25">
      <c r="A197" s="125">
        <v>131</v>
      </c>
      <c r="B197" s="125" t="str">
        <f>'Приложение № 3'!B163</f>
        <v>ул. 1-я Железнодорожная, от 
ул. Кирова до 
ул. 27-й Рабочей</v>
      </c>
      <c r="C197" s="127">
        <v>1.8</v>
      </c>
      <c r="D197" s="125">
        <v>18000</v>
      </c>
      <c r="E197" s="130">
        <f t="shared" si="25"/>
        <v>0.45</v>
      </c>
      <c r="F197" s="125">
        <v>25</v>
      </c>
      <c r="G197" s="130">
        <f t="shared" si="26"/>
        <v>0.27</v>
      </c>
      <c r="H197" s="125">
        <v>15</v>
      </c>
      <c r="I197" s="130">
        <f t="shared" si="27"/>
        <v>0.09</v>
      </c>
      <c r="J197" s="125">
        <v>5</v>
      </c>
      <c r="K197" s="125" t="s">
        <v>136</v>
      </c>
      <c r="L197" s="125" t="s">
        <v>136</v>
      </c>
      <c r="M197" s="125" t="s">
        <v>136</v>
      </c>
      <c r="N197" s="125" t="s">
        <v>136</v>
      </c>
      <c r="O197" s="125" t="s">
        <v>136</v>
      </c>
      <c r="P197" s="125" t="s">
        <v>136</v>
      </c>
      <c r="Q197" s="125" t="s">
        <v>136</v>
      </c>
      <c r="R197" s="125" t="s">
        <v>136</v>
      </c>
      <c r="S197" s="125" t="s">
        <v>136</v>
      </c>
      <c r="T197" s="127" t="s">
        <v>136</v>
      </c>
      <c r="U197" s="127" t="s">
        <v>136</v>
      </c>
      <c r="V197" s="127" t="s">
        <v>136</v>
      </c>
      <c r="W197" s="127" t="s">
        <v>136</v>
      </c>
      <c r="X197" s="125" t="s">
        <v>136</v>
      </c>
      <c r="Y197" s="125" t="s">
        <v>136</v>
      </c>
      <c r="Z197" s="125" t="s">
        <v>136</v>
      </c>
      <c r="AA197" s="125" t="s">
        <v>136</v>
      </c>
      <c r="AB197" s="125" t="s">
        <v>136</v>
      </c>
      <c r="AC197" s="125" t="s">
        <v>136</v>
      </c>
      <c r="AD197" s="125" t="s">
        <v>136</v>
      </c>
      <c r="AE197" s="125" t="s">
        <v>136</v>
      </c>
      <c r="AF197" s="125" t="s">
        <v>136</v>
      </c>
      <c r="AG197" s="125" t="s">
        <v>136</v>
      </c>
    </row>
    <row r="198" spans="1:33" ht="47.25" x14ac:dyDescent="0.25">
      <c r="A198" s="125">
        <v>132</v>
      </c>
      <c r="B198" s="125" t="str">
        <f>'Приложение № 3'!B164</f>
        <v>ул. 2-я Железнодорожная, от 
ул. 2-я Баранова до 
ул. 27-й Рабочей</v>
      </c>
      <c r="C198" s="127">
        <v>1.08</v>
      </c>
      <c r="D198" s="125">
        <v>8100</v>
      </c>
      <c r="E198" s="130">
        <f t="shared" si="25"/>
        <v>0.27</v>
      </c>
      <c r="F198" s="125">
        <v>25</v>
      </c>
      <c r="G198" s="130">
        <f t="shared" si="26"/>
        <v>0.16200000000000003</v>
      </c>
      <c r="H198" s="125">
        <v>15</v>
      </c>
      <c r="I198" s="130">
        <f t="shared" si="27"/>
        <v>5.4000000000000006E-2</v>
      </c>
      <c r="J198" s="125">
        <v>5</v>
      </c>
      <c r="K198" s="125" t="s">
        <v>136</v>
      </c>
      <c r="L198" s="125" t="s">
        <v>136</v>
      </c>
      <c r="M198" s="125" t="s">
        <v>136</v>
      </c>
      <c r="N198" s="125" t="s">
        <v>136</v>
      </c>
      <c r="O198" s="125" t="s">
        <v>136</v>
      </c>
      <c r="P198" s="125" t="s">
        <v>136</v>
      </c>
      <c r="Q198" s="125" t="s">
        <v>136</v>
      </c>
      <c r="R198" s="125" t="s">
        <v>136</v>
      </c>
      <c r="S198" s="125" t="s">
        <v>136</v>
      </c>
      <c r="T198" s="127" t="s">
        <v>136</v>
      </c>
      <c r="U198" s="127" t="s">
        <v>136</v>
      </c>
      <c r="V198" s="127" t="s">
        <v>136</v>
      </c>
      <c r="W198" s="127" t="s">
        <v>136</v>
      </c>
      <c r="X198" s="125" t="s">
        <v>136</v>
      </c>
      <c r="Y198" s="125" t="s">
        <v>136</v>
      </c>
      <c r="Z198" s="125" t="s">
        <v>136</v>
      </c>
      <c r="AA198" s="125" t="s">
        <v>136</v>
      </c>
      <c r="AB198" s="125" t="s">
        <v>136</v>
      </c>
      <c r="AC198" s="125" t="s">
        <v>136</v>
      </c>
      <c r="AD198" s="125" t="s">
        <v>136</v>
      </c>
      <c r="AE198" s="125" t="s">
        <v>136</v>
      </c>
      <c r="AF198" s="125" t="s">
        <v>136</v>
      </c>
      <c r="AG198" s="125" t="s">
        <v>136</v>
      </c>
    </row>
    <row r="199" spans="1:33" ht="47.25" x14ac:dyDescent="0.25">
      <c r="A199" s="125">
        <v>133</v>
      </c>
      <c r="B199" s="125" t="str">
        <f>'Приложение № 3'!B165</f>
        <v>ул. 3-я Железнодорожная, от 
ул. 2-я Баранова до 
ул. 27-й Рабочей</v>
      </c>
      <c r="C199" s="127">
        <v>1.1599999999999999</v>
      </c>
      <c r="D199" s="125">
        <v>6960</v>
      </c>
      <c r="E199" s="130">
        <f t="shared" si="25"/>
        <v>0.23199999999999998</v>
      </c>
      <c r="F199" s="125">
        <v>20</v>
      </c>
      <c r="G199" s="130">
        <f t="shared" si="26"/>
        <v>0.11599999999999999</v>
      </c>
      <c r="H199" s="125">
        <v>10</v>
      </c>
      <c r="I199" s="130">
        <f t="shared" si="27"/>
        <v>0</v>
      </c>
      <c r="J199" s="125">
        <v>0</v>
      </c>
      <c r="K199" s="125" t="s">
        <v>136</v>
      </c>
      <c r="L199" s="125" t="s">
        <v>136</v>
      </c>
      <c r="M199" s="125" t="s">
        <v>136</v>
      </c>
      <c r="N199" s="125" t="s">
        <v>136</v>
      </c>
      <c r="O199" s="125" t="s">
        <v>136</v>
      </c>
      <c r="P199" s="125" t="s">
        <v>136</v>
      </c>
      <c r="Q199" s="125" t="s">
        <v>136</v>
      </c>
      <c r="R199" s="125" t="s">
        <v>136</v>
      </c>
      <c r="S199" s="125" t="s">
        <v>136</v>
      </c>
      <c r="T199" s="127" t="s">
        <v>136</v>
      </c>
      <c r="U199" s="127" t="s">
        <v>136</v>
      </c>
      <c r="V199" s="127" t="s">
        <v>136</v>
      </c>
      <c r="W199" s="127" t="s">
        <v>136</v>
      </c>
      <c r="X199" s="125" t="s">
        <v>136</v>
      </c>
      <c r="Y199" s="125" t="s">
        <v>136</v>
      </c>
      <c r="Z199" s="125" t="s">
        <v>136</v>
      </c>
      <c r="AA199" s="125" t="s">
        <v>136</v>
      </c>
      <c r="AB199" s="125" t="s">
        <v>136</v>
      </c>
      <c r="AC199" s="125" t="s">
        <v>136</v>
      </c>
      <c r="AD199" s="125" t="s">
        <v>136</v>
      </c>
      <c r="AE199" s="125" t="s">
        <v>136</v>
      </c>
      <c r="AF199" s="125" t="s">
        <v>136</v>
      </c>
      <c r="AG199" s="125" t="s">
        <v>136</v>
      </c>
    </row>
    <row r="200" spans="1:33" ht="47.25" x14ac:dyDescent="0.25">
      <c r="A200" s="125">
        <v>134</v>
      </c>
      <c r="B200" s="125" t="str">
        <f>'Приложение № 3'!B166</f>
        <v>ул. 4-я Железнодорожная, от 
ул. 2-я Баранова до 
ул. 3-й Железнодорожной</v>
      </c>
      <c r="C200" s="127">
        <v>0.84</v>
      </c>
      <c r="D200" s="125">
        <v>12600</v>
      </c>
      <c r="E200" s="130">
        <f t="shared" si="25"/>
        <v>0.252</v>
      </c>
      <c r="F200" s="125">
        <v>30</v>
      </c>
      <c r="G200" s="130">
        <f t="shared" si="26"/>
        <v>0.16800000000000001</v>
      </c>
      <c r="H200" s="125">
        <v>20</v>
      </c>
      <c r="I200" s="130">
        <f t="shared" si="27"/>
        <v>8.4000000000000005E-2</v>
      </c>
      <c r="J200" s="125">
        <v>10</v>
      </c>
      <c r="K200" s="125" t="s">
        <v>136</v>
      </c>
      <c r="L200" s="125" t="s">
        <v>136</v>
      </c>
      <c r="M200" s="125" t="s">
        <v>136</v>
      </c>
      <c r="N200" s="125" t="s">
        <v>136</v>
      </c>
      <c r="O200" s="125" t="s">
        <v>136</v>
      </c>
      <c r="P200" s="125" t="s">
        <v>136</v>
      </c>
      <c r="Q200" s="125" t="s">
        <v>136</v>
      </c>
      <c r="R200" s="125" t="s">
        <v>136</v>
      </c>
      <c r="S200" s="125" t="s">
        <v>136</v>
      </c>
      <c r="T200" s="127" t="s">
        <v>136</v>
      </c>
      <c r="U200" s="127" t="s">
        <v>136</v>
      </c>
      <c r="V200" s="127" t="s">
        <v>136</v>
      </c>
      <c r="W200" s="127" t="s">
        <v>136</v>
      </c>
      <c r="X200" s="125" t="s">
        <v>136</v>
      </c>
      <c r="Y200" s="125" t="s">
        <v>136</v>
      </c>
      <c r="Z200" s="125" t="s">
        <v>136</v>
      </c>
      <c r="AA200" s="125" t="s">
        <v>136</v>
      </c>
      <c r="AB200" s="125" t="s">
        <v>136</v>
      </c>
      <c r="AC200" s="125" t="s">
        <v>136</v>
      </c>
      <c r="AD200" s="125" t="s">
        <v>136</v>
      </c>
      <c r="AE200" s="125" t="s">
        <v>136</v>
      </c>
      <c r="AF200" s="125" t="s">
        <v>136</v>
      </c>
      <c r="AG200" s="125" t="s">
        <v>136</v>
      </c>
    </row>
    <row r="201" spans="1:33" ht="47.25" x14ac:dyDescent="0.25">
      <c r="A201" s="125">
        <v>135</v>
      </c>
      <c r="B201" s="125" t="str">
        <f>'Приложение № 3'!B167</f>
        <v xml:space="preserve">ул. Бархатовой, от 
просп. Менделеева до Красноярского тракта </v>
      </c>
      <c r="C201" s="127">
        <v>0.83</v>
      </c>
      <c r="D201" s="125">
        <v>14110</v>
      </c>
      <c r="E201" s="130">
        <f t="shared" si="25"/>
        <v>0.249</v>
      </c>
      <c r="F201" s="125">
        <v>30</v>
      </c>
      <c r="G201" s="130">
        <f t="shared" si="26"/>
        <v>0.16599999999999998</v>
      </c>
      <c r="H201" s="125">
        <v>20</v>
      </c>
      <c r="I201" s="130">
        <f t="shared" si="27"/>
        <v>8.299999999999999E-2</v>
      </c>
      <c r="J201" s="125">
        <v>10</v>
      </c>
      <c r="K201" s="125" t="s">
        <v>136</v>
      </c>
      <c r="L201" s="125" t="s">
        <v>136</v>
      </c>
      <c r="M201" s="125" t="s">
        <v>136</v>
      </c>
      <c r="N201" s="125" t="s">
        <v>136</v>
      </c>
      <c r="O201" s="125" t="s">
        <v>136</v>
      </c>
      <c r="P201" s="125" t="s">
        <v>136</v>
      </c>
      <c r="Q201" s="125" t="s">
        <v>136</v>
      </c>
      <c r="R201" s="125" t="s">
        <v>136</v>
      </c>
      <c r="S201" s="125" t="s">
        <v>136</v>
      </c>
      <c r="T201" s="127" t="s">
        <v>136</v>
      </c>
      <c r="U201" s="127" t="s">
        <v>136</v>
      </c>
      <c r="V201" s="127" t="s">
        <v>136</v>
      </c>
      <c r="W201" s="127" t="s">
        <v>136</v>
      </c>
      <c r="X201" s="125" t="s">
        <v>136</v>
      </c>
      <c r="Y201" s="125" t="s">
        <v>136</v>
      </c>
      <c r="Z201" s="125" t="s">
        <v>136</v>
      </c>
      <c r="AA201" s="125" t="s">
        <v>136</v>
      </c>
      <c r="AB201" s="125" t="s">
        <v>136</v>
      </c>
      <c r="AC201" s="125" t="s">
        <v>136</v>
      </c>
      <c r="AD201" s="125" t="s">
        <v>136</v>
      </c>
      <c r="AE201" s="125" t="s">
        <v>136</v>
      </c>
      <c r="AF201" s="125" t="s">
        <v>136</v>
      </c>
      <c r="AG201" s="125" t="s">
        <v>136</v>
      </c>
    </row>
    <row r="202" spans="1:33" ht="47.25" x14ac:dyDescent="0.25">
      <c r="A202" s="125">
        <v>136</v>
      </c>
      <c r="B202" s="125" t="str">
        <f>'Приложение № 3'!B168</f>
        <v>ул. Магистральная, от 
ул. 50 лет Октября до 
ул. Химиков</v>
      </c>
      <c r="C202" s="127">
        <v>2.6</v>
      </c>
      <c r="D202" s="125">
        <v>33800</v>
      </c>
      <c r="E202" s="130">
        <f t="shared" si="25"/>
        <v>0.78</v>
      </c>
      <c r="F202" s="125">
        <v>30</v>
      </c>
      <c r="G202" s="130">
        <f t="shared" si="26"/>
        <v>0.52</v>
      </c>
      <c r="H202" s="125">
        <v>20</v>
      </c>
      <c r="I202" s="130">
        <f t="shared" si="27"/>
        <v>0.26</v>
      </c>
      <c r="J202" s="125">
        <v>10</v>
      </c>
      <c r="K202" s="125" t="s">
        <v>136</v>
      </c>
      <c r="L202" s="125" t="s">
        <v>136</v>
      </c>
      <c r="M202" s="125" t="s">
        <v>136</v>
      </c>
      <c r="N202" s="125" t="s">
        <v>136</v>
      </c>
      <c r="O202" s="125" t="s">
        <v>136</v>
      </c>
      <c r="P202" s="125" t="s">
        <v>136</v>
      </c>
      <c r="Q202" s="125" t="s">
        <v>136</v>
      </c>
      <c r="R202" s="125" t="s">
        <v>136</v>
      </c>
      <c r="S202" s="125" t="s">
        <v>136</v>
      </c>
      <c r="T202" s="127" t="s">
        <v>136</v>
      </c>
      <c r="U202" s="127" t="s">
        <v>136</v>
      </c>
      <c r="V202" s="127" t="s">
        <v>136</v>
      </c>
      <c r="W202" s="127" t="s">
        <v>136</v>
      </c>
      <c r="X202" s="125" t="s">
        <v>136</v>
      </c>
      <c r="Y202" s="125" t="s">
        <v>136</v>
      </c>
      <c r="Z202" s="125" t="s">
        <v>136</v>
      </c>
      <c r="AA202" s="125" t="s">
        <v>136</v>
      </c>
      <c r="AB202" s="125" t="s">
        <v>136</v>
      </c>
      <c r="AC202" s="125" t="s">
        <v>136</v>
      </c>
      <c r="AD202" s="125" t="s">
        <v>136</v>
      </c>
      <c r="AE202" s="125" t="s">
        <v>136</v>
      </c>
      <c r="AF202" s="125" t="s">
        <v>136</v>
      </c>
      <c r="AG202" s="125" t="s">
        <v>136</v>
      </c>
    </row>
    <row r="203" spans="1:33" ht="47.25" x14ac:dyDescent="0.25">
      <c r="A203" s="125">
        <v>137</v>
      </c>
      <c r="B203" s="125" t="str">
        <f>'Приложение № 3'!B169</f>
        <v>просп. Губкина, от 
ул. Нефтезаводской до Красноярского тракта</v>
      </c>
      <c r="C203" s="127">
        <v>3.8</v>
      </c>
      <c r="D203" s="125">
        <v>41800</v>
      </c>
      <c r="E203" s="130">
        <f t="shared" si="25"/>
        <v>1.1399999999999999</v>
      </c>
      <c r="F203" s="125">
        <v>30</v>
      </c>
      <c r="G203" s="130">
        <f t="shared" si="26"/>
        <v>0.76</v>
      </c>
      <c r="H203" s="125">
        <v>20</v>
      </c>
      <c r="I203" s="130">
        <f t="shared" si="27"/>
        <v>0.38</v>
      </c>
      <c r="J203" s="125">
        <v>10</v>
      </c>
      <c r="K203" s="125" t="s">
        <v>136</v>
      </c>
      <c r="L203" s="125" t="s">
        <v>136</v>
      </c>
      <c r="M203" s="125" t="s">
        <v>136</v>
      </c>
      <c r="N203" s="125" t="s">
        <v>136</v>
      </c>
      <c r="O203" s="125" t="s">
        <v>136</v>
      </c>
      <c r="P203" s="125" t="s">
        <v>136</v>
      </c>
      <c r="Q203" s="125" t="s">
        <v>136</v>
      </c>
      <c r="R203" s="125" t="s">
        <v>136</v>
      </c>
      <c r="S203" s="125" t="s">
        <v>136</v>
      </c>
      <c r="T203" s="127" t="s">
        <v>136</v>
      </c>
      <c r="U203" s="127" t="s">
        <v>136</v>
      </c>
      <c r="V203" s="127" t="s">
        <v>136</v>
      </c>
      <c r="W203" s="127" t="s">
        <v>136</v>
      </c>
      <c r="X203" s="125" t="s">
        <v>136</v>
      </c>
      <c r="Y203" s="125" t="s">
        <v>136</v>
      </c>
      <c r="Z203" s="125" t="s">
        <v>136</v>
      </c>
      <c r="AA203" s="125" t="s">
        <v>136</v>
      </c>
      <c r="AB203" s="125" t="s">
        <v>136</v>
      </c>
      <c r="AC203" s="125" t="s">
        <v>136</v>
      </c>
      <c r="AD203" s="125" t="s">
        <v>136</v>
      </c>
      <c r="AE203" s="125" t="s">
        <v>136</v>
      </c>
      <c r="AF203" s="125" t="s">
        <v>136</v>
      </c>
      <c r="AG203" s="125" t="s">
        <v>136</v>
      </c>
    </row>
    <row r="204" spans="1:33" ht="47.25" x14ac:dyDescent="0.25">
      <c r="A204" s="125">
        <v>138</v>
      </c>
      <c r="B204" s="125" t="str">
        <f>'Приложение № 3'!B170</f>
        <v>ул. Блюхера, от 
ул. Химиков до 
ул. Волкова</v>
      </c>
      <c r="C204" s="127">
        <v>1</v>
      </c>
      <c r="D204" s="125">
        <v>10000</v>
      </c>
      <c r="E204" s="130">
        <f t="shared" si="25"/>
        <v>0.3</v>
      </c>
      <c r="F204" s="125">
        <v>30</v>
      </c>
      <c r="G204" s="130">
        <f t="shared" si="26"/>
        <v>0.2</v>
      </c>
      <c r="H204" s="125">
        <v>20</v>
      </c>
      <c r="I204" s="130">
        <f t="shared" si="27"/>
        <v>0.1</v>
      </c>
      <c r="J204" s="125">
        <v>10</v>
      </c>
      <c r="K204" s="125" t="s">
        <v>136</v>
      </c>
      <c r="L204" s="125" t="s">
        <v>136</v>
      </c>
      <c r="M204" s="125" t="s">
        <v>136</v>
      </c>
      <c r="N204" s="125" t="s">
        <v>136</v>
      </c>
      <c r="O204" s="125" t="s">
        <v>136</v>
      </c>
      <c r="P204" s="125" t="s">
        <v>136</v>
      </c>
      <c r="Q204" s="125" t="s">
        <v>136</v>
      </c>
      <c r="R204" s="125" t="s">
        <v>136</v>
      </c>
      <c r="S204" s="125" t="s">
        <v>136</v>
      </c>
      <c r="T204" s="127" t="s">
        <v>136</v>
      </c>
      <c r="U204" s="127" t="s">
        <v>136</v>
      </c>
      <c r="V204" s="127" t="s">
        <v>136</v>
      </c>
      <c r="W204" s="127" t="s">
        <v>136</v>
      </c>
      <c r="X204" s="125" t="s">
        <v>136</v>
      </c>
      <c r="Y204" s="125" t="s">
        <v>136</v>
      </c>
      <c r="Z204" s="125" t="s">
        <v>136</v>
      </c>
      <c r="AA204" s="125" t="s">
        <v>136</v>
      </c>
      <c r="AB204" s="125" t="s">
        <v>136</v>
      </c>
      <c r="AC204" s="125" t="s">
        <v>136</v>
      </c>
      <c r="AD204" s="125" t="s">
        <v>136</v>
      </c>
      <c r="AE204" s="125" t="s">
        <v>136</v>
      </c>
      <c r="AF204" s="125" t="s">
        <v>136</v>
      </c>
      <c r="AG204" s="125" t="s">
        <v>136</v>
      </c>
    </row>
    <row r="205" spans="1:33" ht="47.25" x14ac:dyDescent="0.25">
      <c r="A205" s="125">
        <v>139</v>
      </c>
      <c r="B205" s="125" t="str">
        <f>'Приложение № 3'!B171</f>
        <v>ул. Волкова, от 
ул. 1-й Поселковой до 
просп. Королева</v>
      </c>
      <c r="C205" s="127">
        <v>0.73</v>
      </c>
      <c r="D205" s="125">
        <v>4380</v>
      </c>
      <c r="E205" s="130">
        <f t="shared" si="25"/>
        <v>0.21899999999999997</v>
      </c>
      <c r="F205" s="125">
        <v>30</v>
      </c>
      <c r="G205" s="130">
        <f t="shared" si="26"/>
        <v>0.14599999999999999</v>
      </c>
      <c r="H205" s="125">
        <v>20</v>
      </c>
      <c r="I205" s="130">
        <f t="shared" si="27"/>
        <v>7.2999999999999995E-2</v>
      </c>
      <c r="J205" s="125">
        <v>10</v>
      </c>
      <c r="K205" s="125" t="s">
        <v>136</v>
      </c>
      <c r="L205" s="125" t="s">
        <v>136</v>
      </c>
      <c r="M205" s="125" t="s">
        <v>136</v>
      </c>
      <c r="N205" s="125" t="s">
        <v>136</v>
      </c>
      <c r="O205" s="125" t="s">
        <v>136</v>
      </c>
      <c r="P205" s="125" t="s">
        <v>136</v>
      </c>
      <c r="Q205" s="125" t="s">
        <v>136</v>
      </c>
      <c r="R205" s="125" t="s">
        <v>136</v>
      </c>
      <c r="S205" s="125" t="s">
        <v>136</v>
      </c>
      <c r="T205" s="127" t="s">
        <v>136</v>
      </c>
      <c r="U205" s="127" t="s">
        <v>136</v>
      </c>
      <c r="V205" s="127" t="s">
        <v>136</v>
      </c>
      <c r="W205" s="127" t="s">
        <v>136</v>
      </c>
      <c r="X205" s="125" t="s">
        <v>136</v>
      </c>
      <c r="Y205" s="125" t="s">
        <v>136</v>
      </c>
      <c r="Z205" s="125" t="s">
        <v>136</v>
      </c>
      <c r="AA205" s="125" t="s">
        <v>136</v>
      </c>
      <c r="AB205" s="125" t="s">
        <v>136</v>
      </c>
      <c r="AC205" s="125" t="s">
        <v>136</v>
      </c>
      <c r="AD205" s="125" t="s">
        <v>136</v>
      </c>
      <c r="AE205" s="125" t="s">
        <v>136</v>
      </c>
      <c r="AF205" s="125" t="s">
        <v>136</v>
      </c>
      <c r="AG205" s="125" t="s">
        <v>136</v>
      </c>
    </row>
    <row r="206" spans="1:33" ht="47.25" x14ac:dyDescent="0.25">
      <c r="A206" s="125">
        <v>140</v>
      </c>
      <c r="B206" s="125" t="str">
        <f>'Приложение № 3'!B172</f>
        <v>ул. Яковлева, от дома 22 по 
ул. Красный Путь до 
ул. Госпитальной</v>
      </c>
      <c r="C206" s="127">
        <v>1.8</v>
      </c>
      <c r="D206" s="125">
        <v>11700</v>
      </c>
      <c r="E206" s="130">
        <f t="shared" si="25"/>
        <v>0.54</v>
      </c>
      <c r="F206" s="125">
        <v>30</v>
      </c>
      <c r="G206" s="130">
        <f t="shared" si="26"/>
        <v>0.36</v>
      </c>
      <c r="H206" s="125">
        <v>20</v>
      </c>
      <c r="I206" s="130">
        <f t="shared" si="27"/>
        <v>0.18</v>
      </c>
      <c r="J206" s="125">
        <v>10</v>
      </c>
      <c r="K206" s="125" t="s">
        <v>136</v>
      </c>
      <c r="L206" s="125" t="s">
        <v>136</v>
      </c>
      <c r="M206" s="125" t="s">
        <v>136</v>
      </c>
      <c r="N206" s="125" t="s">
        <v>136</v>
      </c>
      <c r="O206" s="125" t="s">
        <v>136</v>
      </c>
      <c r="P206" s="125" t="s">
        <v>136</v>
      </c>
      <c r="Q206" s="125" t="s">
        <v>136</v>
      </c>
      <c r="R206" s="125" t="s">
        <v>136</v>
      </c>
      <c r="S206" s="125" t="s">
        <v>136</v>
      </c>
      <c r="T206" s="127" t="s">
        <v>136</v>
      </c>
      <c r="U206" s="127" t="s">
        <v>136</v>
      </c>
      <c r="V206" s="127" t="s">
        <v>136</v>
      </c>
      <c r="W206" s="127" t="s">
        <v>136</v>
      </c>
      <c r="X206" s="125" t="s">
        <v>136</v>
      </c>
      <c r="Y206" s="125" t="s">
        <v>136</v>
      </c>
      <c r="Z206" s="125" t="s">
        <v>136</v>
      </c>
      <c r="AA206" s="125" t="s">
        <v>136</v>
      </c>
      <c r="AB206" s="125" t="s">
        <v>136</v>
      </c>
      <c r="AC206" s="125" t="s">
        <v>136</v>
      </c>
      <c r="AD206" s="125" t="s">
        <v>136</v>
      </c>
      <c r="AE206" s="125" t="s">
        <v>136</v>
      </c>
      <c r="AF206" s="125" t="s">
        <v>136</v>
      </c>
      <c r="AG206" s="125" t="s">
        <v>136</v>
      </c>
    </row>
    <row r="207" spans="1:33" ht="47.25" x14ac:dyDescent="0.25">
      <c r="A207" s="125">
        <v>141</v>
      </c>
      <c r="B207" s="125" t="str">
        <f>'Приложение № 3'!B173</f>
        <v>ул. 2-я Производственная, от 
ул. 25-я Линия до 
ул. 1-я Заречная</v>
      </c>
      <c r="C207" s="127">
        <v>1.6</v>
      </c>
      <c r="D207" s="125">
        <v>12800</v>
      </c>
      <c r="E207" s="130">
        <f t="shared" si="25"/>
        <v>0.48</v>
      </c>
      <c r="F207" s="125">
        <v>30</v>
      </c>
      <c r="G207" s="130">
        <f t="shared" si="26"/>
        <v>0.32</v>
      </c>
      <c r="H207" s="125">
        <v>20</v>
      </c>
      <c r="I207" s="130">
        <f t="shared" si="27"/>
        <v>0.16</v>
      </c>
      <c r="J207" s="125">
        <v>10</v>
      </c>
      <c r="K207" s="125" t="s">
        <v>136</v>
      </c>
      <c r="L207" s="125" t="s">
        <v>136</v>
      </c>
      <c r="M207" s="125" t="s">
        <v>136</v>
      </c>
      <c r="N207" s="125" t="s">
        <v>136</v>
      </c>
      <c r="O207" s="125" t="s">
        <v>136</v>
      </c>
      <c r="P207" s="125" t="s">
        <v>136</v>
      </c>
      <c r="Q207" s="125" t="s">
        <v>136</v>
      </c>
      <c r="R207" s="125" t="s">
        <v>136</v>
      </c>
      <c r="S207" s="125" t="s">
        <v>136</v>
      </c>
      <c r="T207" s="127" t="s">
        <v>136</v>
      </c>
      <c r="U207" s="127" t="s">
        <v>136</v>
      </c>
      <c r="V207" s="127" t="s">
        <v>136</v>
      </c>
      <c r="W207" s="127" t="s">
        <v>136</v>
      </c>
      <c r="X207" s="125" t="s">
        <v>136</v>
      </c>
      <c r="Y207" s="125" t="s">
        <v>136</v>
      </c>
      <c r="Z207" s="125" t="s">
        <v>136</v>
      </c>
      <c r="AA207" s="125" t="s">
        <v>136</v>
      </c>
      <c r="AB207" s="125" t="s">
        <v>136</v>
      </c>
      <c r="AC207" s="125" t="s">
        <v>136</v>
      </c>
      <c r="AD207" s="125" t="s">
        <v>136</v>
      </c>
      <c r="AE207" s="125" t="s">
        <v>136</v>
      </c>
      <c r="AF207" s="125" t="s">
        <v>136</v>
      </c>
      <c r="AG207" s="125" t="s">
        <v>136</v>
      </c>
    </row>
    <row r="208" spans="1:33" ht="47.25" x14ac:dyDescent="0.25">
      <c r="A208" s="125">
        <v>142</v>
      </c>
      <c r="B208" s="125" t="str">
        <f>'Приложение № 3'!B174</f>
        <v>ул. Гусарова, от 
ул. Интернациональной до 
ул. 6-й Ремесленной</v>
      </c>
      <c r="C208" s="127">
        <v>1.7</v>
      </c>
      <c r="D208" s="125">
        <v>25500</v>
      </c>
      <c r="E208" s="130">
        <f t="shared" si="25"/>
        <v>0.51</v>
      </c>
      <c r="F208" s="125">
        <v>30</v>
      </c>
      <c r="G208" s="130">
        <f t="shared" si="26"/>
        <v>0.34</v>
      </c>
      <c r="H208" s="125">
        <v>20</v>
      </c>
      <c r="I208" s="130">
        <f t="shared" si="27"/>
        <v>0.17</v>
      </c>
      <c r="J208" s="125">
        <v>10</v>
      </c>
      <c r="K208" s="125" t="s">
        <v>136</v>
      </c>
      <c r="L208" s="125" t="s">
        <v>136</v>
      </c>
      <c r="M208" s="125" t="s">
        <v>136</v>
      </c>
      <c r="N208" s="125" t="s">
        <v>136</v>
      </c>
      <c r="O208" s="125" t="s">
        <v>136</v>
      </c>
      <c r="P208" s="125" t="s">
        <v>136</v>
      </c>
      <c r="Q208" s="125" t="s">
        <v>136</v>
      </c>
      <c r="R208" s="125" t="s">
        <v>136</v>
      </c>
      <c r="S208" s="125" t="s">
        <v>136</v>
      </c>
      <c r="T208" s="127" t="s">
        <v>136</v>
      </c>
      <c r="U208" s="127" t="s">
        <v>136</v>
      </c>
      <c r="V208" s="127" t="s">
        <v>136</v>
      </c>
      <c r="W208" s="127" t="s">
        <v>136</v>
      </c>
      <c r="X208" s="125" t="s">
        <v>136</v>
      </c>
      <c r="Y208" s="125" t="s">
        <v>136</v>
      </c>
      <c r="Z208" s="125" t="s">
        <v>136</v>
      </c>
      <c r="AA208" s="125" t="s">
        <v>136</v>
      </c>
      <c r="AB208" s="125" t="s">
        <v>136</v>
      </c>
      <c r="AC208" s="125" t="s">
        <v>136</v>
      </c>
      <c r="AD208" s="125" t="s">
        <v>136</v>
      </c>
      <c r="AE208" s="125" t="s">
        <v>136</v>
      </c>
      <c r="AF208" s="125" t="s">
        <v>136</v>
      </c>
      <c r="AG208" s="125" t="s">
        <v>136</v>
      </c>
    </row>
    <row r="209" spans="1:33" ht="47.25" x14ac:dyDescent="0.25">
      <c r="A209" s="125">
        <v>143</v>
      </c>
      <c r="B209" s="125" t="str">
        <f>'Приложение № 3'!B175</f>
        <v>ул. Арсеньева, от 
ул. 8-й Восточной до 
ул. 4-й Челюскинцев</v>
      </c>
      <c r="C209" s="127">
        <v>0.85</v>
      </c>
      <c r="D209" s="125">
        <v>5100</v>
      </c>
      <c r="E209" s="130">
        <f t="shared" si="25"/>
        <v>0.19550000000000001</v>
      </c>
      <c r="F209" s="125">
        <v>23</v>
      </c>
      <c r="G209" s="130">
        <f t="shared" si="26"/>
        <v>0.11049999999999999</v>
      </c>
      <c r="H209" s="125">
        <v>13</v>
      </c>
      <c r="I209" s="130">
        <f t="shared" si="27"/>
        <v>2.5499999999999998E-2</v>
      </c>
      <c r="J209" s="125">
        <v>3</v>
      </c>
      <c r="K209" s="125" t="s">
        <v>136</v>
      </c>
      <c r="L209" s="125" t="s">
        <v>136</v>
      </c>
      <c r="M209" s="125" t="s">
        <v>136</v>
      </c>
      <c r="N209" s="125" t="s">
        <v>136</v>
      </c>
      <c r="O209" s="125" t="s">
        <v>136</v>
      </c>
      <c r="P209" s="125" t="s">
        <v>136</v>
      </c>
      <c r="Q209" s="125" t="s">
        <v>136</v>
      </c>
      <c r="R209" s="125" t="s">
        <v>136</v>
      </c>
      <c r="S209" s="125" t="s">
        <v>136</v>
      </c>
      <c r="T209" s="127" t="s">
        <v>136</v>
      </c>
      <c r="U209" s="127" t="s">
        <v>136</v>
      </c>
      <c r="V209" s="127" t="s">
        <v>136</v>
      </c>
      <c r="W209" s="127" t="s">
        <v>136</v>
      </c>
      <c r="X209" s="125" t="s">
        <v>136</v>
      </c>
      <c r="Y209" s="125" t="s">
        <v>136</v>
      </c>
      <c r="Z209" s="125" t="s">
        <v>136</v>
      </c>
      <c r="AA209" s="125" t="s">
        <v>136</v>
      </c>
      <c r="AB209" s="125" t="s">
        <v>136</v>
      </c>
      <c r="AC209" s="125" t="s">
        <v>136</v>
      </c>
      <c r="AD209" s="125" t="s">
        <v>136</v>
      </c>
      <c r="AE209" s="125" t="s">
        <v>136</v>
      </c>
      <c r="AF209" s="125" t="s">
        <v>136</v>
      </c>
      <c r="AG209" s="125" t="s">
        <v>136</v>
      </c>
    </row>
    <row r="210" spans="1:33" ht="47.25" x14ac:dyDescent="0.25">
      <c r="A210" s="125">
        <v>144</v>
      </c>
      <c r="B210" s="125" t="str">
        <f>'Приложение № 3'!B176</f>
        <v>ул. 3-й Разъезд, от 
ул. 20 лет РККА до 
ул. Универсальной</v>
      </c>
      <c r="C210" s="127">
        <v>2.96</v>
      </c>
      <c r="D210" s="125">
        <v>20720</v>
      </c>
      <c r="E210" s="130">
        <f t="shared" si="25"/>
        <v>0.71039999999999992</v>
      </c>
      <c r="F210" s="125">
        <v>24</v>
      </c>
      <c r="G210" s="130">
        <f t="shared" si="26"/>
        <v>0.41439999999999999</v>
      </c>
      <c r="H210" s="125">
        <v>14</v>
      </c>
      <c r="I210" s="130">
        <f t="shared" si="27"/>
        <v>0.11840000000000001</v>
      </c>
      <c r="J210" s="125">
        <v>4</v>
      </c>
      <c r="K210" s="125" t="s">
        <v>136</v>
      </c>
      <c r="L210" s="125" t="s">
        <v>136</v>
      </c>
      <c r="M210" s="125" t="s">
        <v>136</v>
      </c>
      <c r="N210" s="125" t="s">
        <v>136</v>
      </c>
      <c r="O210" s="125" t="s">
        <v>136</v>
      </c>
      <c r="P210" s="125" t="s">
        <v>136</v>
      </c>
      <c r="Q210" s="125" t="s">
        <v>136</v>
      </c>
      <c r="R210" s="125" t="s">
        <v>136</v>
      </c>
      <c r="S210" s="125" t="s">
        <v>136</v>
      </c>
      <c r="T210" s="127" t="s">
        <v>136</v>
      </c>
      <c r="U210" s="127" t="s">
        <v>136</v>
      </c>
      <c r="V210" s="127" t="s">
        <v>136</v>
      </c>
      <c r="W210" s="127" t="s">
        <v>136</v>
      </c>
      <c r="X210" s="125" t="s">
        <v>136</v>
      </c>
      <c r="Y210" s="125" t="s">
        <v>136</v>
      </c>
      <c r="Z210" s="125" t="s">
        <v>136</v>
      </c>
      <c r="AA210" s="125" t="s">
        <v>136</v>
      </c>
      <c r="AB210" s="125" t="s">
        <v>136</v>
      </c>
      <c r="AC210" s="125" t="s">
        <v>136</v>
      </c>
      <c r="AD210" s="125" t="s">
        <v>136</v>
      </c>
      <c r="AE210" s="125" t="s">
        <v>136</v>
      </c>
      <c r="AF210" s="125" t="s">
        <v>136</v>
      </c>
      <c r="AG210" s="125" t="s">
        <v>136</v>
      </c>
    </row>
    <row r="211" spans="1:33" ht="47.25" x14ac:dyDescent="0.25">
      <c r="A211" s="125">
        <v>145</v>
      </c>
      <c r="B211" s="125" t="str">
        <f>'Приложение № 3'!B177</f>
        <v>ул. 2-я Барнаульская, от 
ул. Багратиона до 
ул. XXII Партсъезда</v>
      </c>
      <c r="C211" s="127">
        <v>1.05</v>
      </c>
      <c r="D211" s="125">
        <v>8400</v>
      </c>
      <c r="E211" s="130">
        <f t="shared" si="25"/>
        <v>0.21</v>
      </c>
      <c r="F211" s="125">
        <v>20</v>
      </c>
      <c r="G211" s="130">
        <f t="shared" si="26"/>
        <v>0.105</v>
      </c>
      <c r="H211" s="125">
        <v>10</v>
      </c>
      <c r="I211" s="130">
        <f t="shared" si="27"/>
        <v>0</v>
      </c>
      <c r="J211" s="125">
        <v>0</v>
      </c>
      <c r="K211" s="125" t="s">
        <v>136</v>
      </c>
      <c r="L211" s="125" t="s">
        <v>136</v>
      </c>
      <c r="M211" s="125" t="s">
        <v>136</v>
      </c>
      <c r="N211" s="125" t="s">
        <v>136</v>
      </c>
      <c r="O211" s="125" t="s">
        <v>136</v>
      </c>
      <c r="P211" s="125" t="s">
        <v>136</v>
      </c>
      <c r="Q211" s="125" t="s">
        <v>136</v>
      </c>
      <c r="R211" s="125" t="s">
        <v>136</v>
      </c>
      <c r="S211" s="125" t="s">
        <v>136</v>
      </c>
      <c r="T211" s="127" t="s">
        <v>136</v>
      </c>
      <c r="U211" s="127" t="s">
        <v>136</v>
      </c>
      <c r="V211" s="127" t="s">
        <v>136</v>
      </c>
      <c r="W211" s="127" t="s">
        <v>136</v>
      </c>
      <c r="X211" s="125" t="s">
        <v>136</v>
      </c>
      <c r="Y211" s="125" t="s">
        <v>136</v>
      </c>
      <c r="Z211" s="125" t="s">
        <v>136</v>
      </c>
      <c r="AA211" s="125" t="s">
        <v>136</v>
      </c>
      <c r="AB211" s="125" t="s">
        <v>136</v>
      </c>
      <c r="AC211" s="125" t="s">
        <v>136</v>
      </c>
      <c r="AD211" s="125" t="s">
        <v>136</v>
      </c>
      <c r="AE211" s="125" t="s">
        <v>136</v>
      </c>
      <c r="AF211" s="125" t="s">
        <v>136</v>
      </c>
      <c r="AG211" s="125" t="s">
        <v>136</v>
      </c>
    </row>
    <row r="212" spans="1:33" ht="94.5" x14ac:dyDescent="0.25">
      <c r="A212" s="125">
        <v>146</v>
      </c>
      <c r="B212" s="125" t="str">
        <f>'Приложение № 3'!B178</f>
        <v>ул. Лермонтова, от 
ул. Б. Хмельницкого до 
ул. 3-й Разъезд</v>
      </c>
      <c r="C212" s="127">
        <v>1.88</v>
      </c>
      <c r="D212" s="125">
        <v>15040</v>
      </c>
      <c r="E212" s="130">
        <f>C212*F212/100</f>
        <v>0.75199999999999989</v>
      </c>
      <c r="F212" s="125">
        <v>40</v>
      </c>
      <c r="G212" s="130">
        <f t="shared" si="26"/>
        <v>0.56399999999999995</v>
      </c>
      <c r="H212" s="125">
        <v>30</v>
      </c>
      <c r="I212" s="130">
        <f t="shared" si="27"/>
        <v>0.37599999999999995</v>
      </c>
      <c r="J212" s="125">
        <v>20</v>
      </c>
      <c r="K212" s="125" t="s">
        <v>136</v>
      </c>
      <c r="L212" s="125" t="s">
        <v>136</v>
      </c>
      <c r="M212" s="125" t="s">
        <v>136</v>
      </c>
      <c r="N212" s="125" t="s">
        <v>136</v>
      </c>
      <c r="O212" s="125" t="s">
        <v>181</v>
      </c>
      <c r="P212" s="129" t="s">
        <v>119</v>
      </c>
      <c r="Q212" s="129" t="s">
        <v>113</v>
      </c>
      <c r="R212" s="129">
        <v>1</v>
      </c>
      <c r="S212" s="129" t="s">
        <v>136</v>
      </c>
      <c r="T212" s="103">
        <v>0.14499999999999999</v>
      </c>
      <c r="U212" s="106">
        <f>T212/R212</f>
        <v>0.14499999999999999</v>
      </c>
      <c r="V212" s="102">
        <v>42767</v>
      </c>
      <c r="W212" s="102">
        <v>43009</v>
      </c>
      <c r="X212" s="125" t="s">
        <v>136</v>
      </c>
      <c r="Y212" s="125" t="s">
        <v>136</v>
      </c>
      <c r="Z212" s="125" t="s">
        <v>136</v>
      </c>
      <c r="AA212" s="125" t="s">
        <v>136</v>
      </c>
      <c r="AB212" s="125" t="s">
        <v>136</v>
      </c>
      <c r="AC212" s="125" t="s">
        <v>136</v>
      </c>
      <c r="AD212" s="125" t="s">
        <v>136</v>
      </c>
      <c r="AE212" s="125" t="s">
        <v>136</v>
      </c>
      <c r="AF212" s="125" t="s">
        <v>136</v>
      </c>
      <c r="AG212" s="130" t="s">
        <v>652</v>
      </c>
    </row>
    <row r="213" spans="1:33" ht="47.25" x14ac:dyDescent="0.25">
      <c r="A213" s="125">
        <v>147</v>
      </c>
      <c r="B213" s="125" t="str">
        <f>'Приложение № 3'!B179</f>
        <v>ул. Краснофлотская, от 
ул. Сенной до 
пер. Больничного</v>
      </c>
      <c r="C213" s="127">
        <v>0.65</v>
      </c>
      <c r="D213" s="125">
        <v>4225</v>
      </c>
      <c r="E213" s="130">
        <f>C213*F213/100</f>
        <v>0.13</v>
      </c>
      <c r="F213" s="125">
        <v>20</v>
      </c>
      <c r="G213" s="130">
        <f t="shared" si="26"/>
        <v>6.5000000000000002E-2</v>
      </c>
      <c r="H213" s="125">
        <v>10</v>
      </c>
      <c r="I213" s="130">
        <f t="shared" si="27"/>
        <v>0</v>
      </c>
      <c r="J213" s="125">
        <v>0</v>
      </c>
      <c r="K213" s="125" t="s">
        <v>136</v>
      </c>
      <c r="L213" s="125" t="s">
        <v>136</v>
      </c>
      <c r="M213" s="125" t="s">
        <v>136</v>
      </c>
      <c r="N213" s="125" t="s">
        <v>136</v>
      </c>
      <c r="O213" s="125" t="s">
        <v>136</v>
      </c>
      <c r="P213" s="125" t="s">
        <v>136</v>
      </c>
      <c r="Q213" s="125" t="s">
        <v>136</v>
      </c>
      <c r="R213" s="125" t="s">
        <v>136</v>
      </c>
      <c r="S213" s="125" t="s">
        <v>136</v>
      </c>
      <c r="T213" s="127" t="s">
        <v>136</v>
      </c>
      <c r="U213" s="127" t="s">
        <v>136</v>
      </c>
      <c r="V213" s="127" t="s">
        <v>136</v>
      </c>
      <c r="W213" s="127" t="s">
        <v>136</v>
      </c>
      <c r="X213" s="125" t="s">
        <v>136</v>
      </c>
      <c r="Y213" s="125" t="s">
        <v>136</v>
      </c>
      <c r="Z213" s="125" t="s">
        <v>136</v>
      </c>
      <c r="AA213" s="125" t="s">
        <v>136</v>
      </c>
      <c r="AB213" s="125" t="s">
        <v>136</v>
      </c>
      <c r="AC213" s="125" t="s">
        <v>136</v>
      </c>
      <c r="AD213" s="125" t="s">
        <v>136</v>
      </c>
      <c r="AE213" s="125" t="s">
        <v>136</v>
      </c>
      <c r="AF213" s="125" t="s">
        <v>136</v>
      </c>
      <c r="AG213" s="125" t="s">
        <v>136</v>
      </c>
    </row>
    <row r="214" spans="1:33" ht="91.5" customHeight="1" x14ac:dyDescent="0.25">
      <c r="A214" s="258">
        <v>148</v>
      </c>
      <c r="B214" s="258" t="str">
        <f>'Приложение № 3'!B180</f>
        <v>ул. 7-я Северная 
(от ул. Красный Путь до 
ул. Красный Пахарь)</v>
      </c>
      <c r="C214" s="259">
        <v>2.31</v>
      </c>
      <c r="D214" s="258">
        <v>18480</v>
      </c>
      <c r="E214" s="269">
        <f>C214*F214/100</f>
        <v>1.155</v>
      </c>
      <c r="F214" s="258">
        <v>50</v>
      </c>
      <c r="G214" s="269">
        <f>C214*H214/100</f>
        <v>0.92400000000000004</v>
      </c>
      <c r="H214" s="258">
        <v>40</v>
      </c>
      <c r="I214" s="269">
        <f>C214*J214/100</f>
        <v>0.69299999999999995</v>
      </c>
      <c r="J214" s="258">
        <v>30</v>
      </c>
      <c r="K214" s="263" t="s">
        <v>182</v>
      </c>
      <c r="L214" s="263" t="s">
        <v>140</v>
      </c>
      <c r="M214" s="263" t="s">
        <v>136</v>
      </c>
      <c r="N214" s="263" t="s">
        <v>136</v>
      </c>
      <c r="O214" s="263" t="s">
        <v>588</v>
      </c>
      <c r="P214" s="129" t="s">
        <v>111</v>
      </c>
      <c r="Q214" s="129" t="s">
        <v>136</v>
      </c>
      <c r="R214" s="129">
        <v>1</v>
      </c>
      <c r="S214" s="129" t="s">
        <v>136</v>
      </c>
      <c r="T214" s="103">
        <v>3.5</v>
      </c>
      <c r="U214" s="103" t="s">
        <v>136</v>
      </c>
      <c r="V214" s="103" t="s">
        <v>136</v>
      </c>
      <c r="W214" s="103" t="s">
        <v>136</v>
      </c>
      <c r="X214" s="258" t="s">
        <v>136</v>
      </c>
      <c r="Y214" s="258" t="s">
        <v>136</v>
      </c>
      <c r="Z214" s="214" t="s">
        <v>136</v>
      </c>
      <c r="AA214" s="258" t="s">
        <v>136</v>
      </c>
      <c r="AB214" s="214" t="s">
        <v>136</v>
      </c>
      <c r="AC214" s="258" t="s">
        <v>136</v>
      </c>
      <c r="AD214" s="214" t="s">
        <v>136</v>
      </c>
      <c r="AE214" s="214" t="s">
        <v>136</v>
      </c>
      <c r="AF214" s="214" t="s">
        <v>136</v>
      </c>
      <c r="AG214" s="258" t="s">
        <v>650</v>
      </c>
    </row>
    <row r="215" spans="1:33" x14ac:dyDescent="0.25">
      <c r="A215" s="258"/>
      <c r="B215" s="258"/>
      <c r="C215" s="259"/>
      <c r="D215" s="258"/>
      <c r="E215" s="269"/>
      <c r="F215" s="258"/>
      <c r="G215" s="269"/>
      <c r="H215" s="258"/>
      <c r="I215" s="269"/>
      <c r="J215" s="258"/>
      <c r="K215" s="263"/>
      <c r="L215" s="263"/>
      <c r="M215" s="263"/>
      <c r="N215" s="263"/>
      <c r="O215" s="263"/>
      <c r="P215" s="129" t="s">
        <v>112</v>
      </c>
      <c r="Q215" s="129" t="s">
        <v>113</v>
      </c>
      <c r="R215" s="129">
        <v>143</v>
      </c>
      <c r="S215" s="129" t="s">
        <v>136</v>
      </c>
      <c r="T215" s="103">
        <v>0.71</v>
      </c>
      <c r="U215" s="106">
        <f>T215/R215</f>
        <v>4.9650349650349644E-3</v>
      </c>
      <c r="V215" s="102">
        <v>42795</v>
      </c>
      <c r="W215" s="102">
        <v>43009</v>
      </c>
      <c r="X215" s="258"/>
      <c r="Y215" s="258"/>
      <c r="Z215" s="248"/>
      <c r="AA215" s="258"/>
      <c r="AB215" s="248"/>
      <c r="AC215" s="258"/>
      <c r="AD215" s="248"/>
      <c r="AE215" s="248"/>
      <c r="AF215" s="248"/>
      <c r="AG215" s="258"/>
    </row>
    <row r="216" spans="1:33" x14ac:dyDescent="0.25">
      <c r="A216" s="258"/>
      <c r="B216" s="258"/>
      <c r="C216" s="259"/>
      <c r="D216" s="258"/>
      <c r="E216" s="269"/>
      <c r="F216" s="258"/>
      <c r="G216" s="269"/>
      <c r="H216" s="258"/>
      <c r="I216" s="269"/>
      <c r="J216" s="258"/>
      <c r="K216" s="263"/>
      <c r="L216" s="263"/>
      <c r="M216" s="263"/>
      <c r="N216" s="263"/>
      <c r="O216" s="263"/>
      <c r="P216" s="198" t="s">
        <v>115</v>
      </c>
      <c r="Q216" s="129" t="s">
        <v>116</v>
      </c>
      <c r="R216" s="129">
        <v>1145</v>
      </c>
      <c r="S216" s="129" t="s">
        <v>136</v>
      </c>
      <c r="T216" s="103">
        <v>1.43</v>
      </c>
      <c r="U216" s="106">
        <f>T216/R216</f>
        <v>1.2489082969432315E-3</v>
      </c>
      <c r="V216" s="102">
        <v>42826</v>
      </c>
      <c r="W216" s="102">
        <v>43009</v>
      </c>
      <c r="X216" s="258"/>
      <c r="Y216" s="258"/>
      <c r="Z216" s="248"/>
      <c r="AA216" s="258"/>
      <c r="AB216" s="248"/>
      <c r="AC216" s="258"/>
      <c r="AD216" s="248"/>
      <c r="AE216" s="248"/>
      <c r="AF216" s="248"/>
      <c r="AG216" s="258"/>
    </row>
    <row r="217" spans="1:33" x14ac:dyDescent="0.25">
      <c r="A217" s="258"/>
      <c r="B217" s="258"/>
      <c r="C217" s="259"/>
      <c r="D217" s="258"/>
      <c r="E217" s="269"/>
      <c r="F217" s="258"/>
      <c r="G217" s="269"/>
      <c r="H217" s="258"/>
      <c r="I217" s="269"/>
      <c r="J217" s="258"/>
      <c r="K217" s="263"/>
      <c r="L217" s="263"/>
      <c r="M217" s="263"/>
      <c r="N217" s="263"/>
      <c r="O217" s="263"/>
      <c r="P217" s="129" t="s">
        <v>117</v>
      </c>
      <c r="Q217" s="129" t="s">
        <v>122</v>
      </c>
      <c r="R217" s="129">
        <v>1131</v>
      </c>
      <c r="S217" s="129" t="s">
        <v>136</v>
      </c>
      <c r="T217" s="103">
        <v>1.36</v>
      </c>
      <c r="U217" s="106">
        <f>T217/R217</f>
        <v>1.2024756852343061E-3</v>
      </c>
      <c r="V217" s="102">
        <v>42767</v>
      </c>
      <c r="W217" s="102">
        <v>43009</v>
      </c>
      <c r="X217" s="258"/>
      <c r="Y217" s="258"/>
      <c r="Z217" s="215"/>
      <c r="AA217" s="258"/>
      <c r="AB217" s="215"/>
      <c r="AC217" s="258"/>
      <c r="AD217" s="215"/>
      <c r="AE217" s="215"/>
      <c r="AF217" s="215"/>
      <c r="AG217" s="258"/>
    </row>
    <row r="218" spans="1:33" ht="99.75" customHeight="1" x14ac:dyDescent="0.25">
      <c r="A218" s="258">
        <v>149</v>
      </c>
      <c r="B218" s="258" t="str">
        <f>'Приложение № 3'!B181</f>
        <v>ул. Думская 
(от ул. Маршала  Жукова до 
ул. Ленина)</v>
      </c>
      <c r="C218" s="259">
        <v>0.68</v>
      </c>
      <c r="D218" s="258">
        <v>5440</v>
      </c>
      <c r="E218" s="269">
        <f>C218*F218/100</f>
        <v>0.54400000000000004</v>
      </c>
      <c r="F218" s="258">
        <v>80</v>
      </c>
      <c r="G218" s="269">
        <f>C218*H218/100</f>
        <v>0.47600000000000003</v>
      </c>
      <c r="H218" s="258">
        <v>70</v>
      </c>
      <c r="I218" s="269">
        <f>C218*J218/100</f>
        <v>0.40800000000000003</v>
      </c>
      <c r="J218" s="258">
        <v>60</v>
      </c>
      <c r="K218" s="263" t="s">
        <v>42</v>
      </c>
      <c r="L218" s="263" t="s">
        <v>140</v>
      </c>
      <c r="M218" s="263" t="s">
        <v>136</v>
      </c>
      <c r="N218" s="263" t="s">
        <v>136</v>
      </c>
      <c r="O218" s="263" t="s">
        <v>42</v>
      </c>
      <c r="P218" s="129" t="s">
        <v>111</v>
      </c>
      <c r="Q218" s="129" t="s">
        <v>136</v>
      </c>
      <c r="R218" s="129">
        <v>1</v>
      </c>
      <c r="S218" s="129" t="s">
        <v>136</v>
      </c>
      <c r="T218" s="103">
        <v>1.02</v>
      </c>
      <c r="U218" s="103" t="s">
        <v>136</v>
      </c>
      <c r="V218" s="103" t="s">
        <v>136</v>
      </c>
      <c r="W218" s="103" t="s">
        <v>136</v>
      </c>
      <c r="X218" s="258" t="s">
        <v>136</v>
      </c>
      <c r="Y218" s="258" t="s">
        <v>136</v>
      </c>
      <c r="Z218" s="258" t="s">
        <v>136</v>
      </c>
      <c r="AA218" s="258" t="s">
        <v>136</v>
      </c>
      <c r="AB218" s="258" t="s">
        <v>136</v>
      </c>
      <c r="AC218" s="258" t="s">
        <v>136</v>
      </c>
      <c r="AD218" s="258" t="s">
        <v>136</v>
      </c>
      <c r="AE218" s="258" t="s">
        <v>136</v>
      </c>
      <c r="AF218" s="258" t="s">
        <v>136</v>
      </c>
      <c r="AG218" s="258" t="s">
        <v>650</v>
      </c>
    </row>
    <row r="219" spans="1:33" x14ac:dyDescent="0.25">
      <c r="A219" s="258"/>
      <c r="B219" s="258"/>
      <c r="C219" s="259"/>
      <c r="D219" s="258"/>
      <c r="E219" s="269"/>
      <c r="F219" s="258"/>
      <c r="G219" s="269"/>
      <c r="H219" s="258"/>
      <c r="I219" s="269"/>
      <c r="J219" s="258"/>
      <c r="K219" s="263"/>
      <c r="L219" s="263"/>
      <c r="M219" s="263"/>
      <c r="N219" s="263"/>
      <c r="O219" s="263"/>
      <c r="P219" s="129" t="s">
        <v>112</v>
      </c>
      <c r="Q219" s="129" t="s">
        <v>113</v>
      </c>
      <c r="R219" s="129">
        <v>12</v>
      </c>
      <c r="S219" s="129" t="s">
        <v>136</v>
      </c>
      <c r="T219" s="103">
        <v>0.06</v>
      </c>
      <c r="U219" s="106">
        <f>T219/R219</f>
        <v>5.0000000000000001E-3</v>
      </c>
      <c r="V219" s="102">
        <v>42795</v>
      </c>
      <c r="W219" s="102">
        <v>43009</v>
      </c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</row>
    <row r="220" spans="1:33" x14ac:dyDescent="0.25">
      <c r="A220" s="258"/>
      <c r="B220" s="258"/>
      <c r="C220" s="259"/>
      <c r="D220" s="258"/>
      <c r="E220" s="269"/>
      <c r="F220" s="258"/>
      <c r="G220" s="269"/>
      <c r="H220" s="258"/>
      <c r="I220" s="269"/>
      <c r="J220" s="258"/>
      <c r="K220" s="263"/>
      <c r="L220" s="263"/>
      <c r="M220" s="263"/>
      <c r="N220" s="263"/>
      <c r="O220" s="263"/>
      <c r="P220" s="198" t="s">
        <v>115</v>
      </c>
      <c r="Q220" s="129" t="s">
        <v>116</v>
      </c>
      <c r="R220" s="129">
        <v>200</v>
      </c>
      <c r="S220" s="129" t="s">
        <v>136</v>
      </c>
      <c r="T220" s="103">
        <v>0.3</v>
      </c>
      <c r="U220" s="106">
        <f>T220/R220</f>
        <v>1.5E-3</v>
      </c>
      <c r="V220" s="102">
        <v>42826</v>
      </c>
      <c r="W220" s="102">
        <v>43009</v>
      </c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</row>
    <row r="221" spans="1:33" x14ac:dyDescent="0.25">
      <c r="A221" s="258"/>
      <c r="B221" s="258"/>
      <c r="C221" s="259"/>
      <c r="D221" s="258"/>
      <c r="E221" s="269"/>
      <c r="F221" s="258"/>
      <c r="G221" s="269"/>
      <c r="H221" s="258"/>
      <c r="I221" s="269"/>
      <c r="J221" s="258"/>
      <c r="K221" s="263"/>
      <c r="L221" s="263"/>
      <c r="M221" s="263"/>
      <c r="N221" s="263"/>
      <c r="O221" s="263"/>
      <c r="P221" s="129" t="s">
        <v>117</v>
      </c>
      <c r="Q221" s="129" t="s">
        <v>99</v>
      </c>
      <c r="R221" s="129">
        <v>548</v>
      </c>
      <c r="S221" s="129" t="s">
        <v>136</v>
      </c>
      <c r="T221" s="103">
        <v>0.66</v>
      </c>
      <c r="U221" s="106">
        <f>T221/R221</f>
        <v>1.2043795620437956E-3</v>
      </c>
      <c r="V221" s="102">
        <v>42767</v>
      </c>
      <c r="W221" s="102">
        <v>43009</v>
      </c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</row>
    <row r="222" spans="1:33" ht="62.25" customHeight="1" x14ac:dyDescent="0.25">
      <c r="A222" s="258">
        <v>150</v>
      </c>
      <c r="B222" s="258" t="str">
        <f>'Приложение № 3'!B182</f>
        <v xml:space="preserve">ул. Масленникова 
(от просп. К. Маркса до 
ул. Худенко) </v>
      </c>
      <c r="C222" s="259">
        <v>3.88</v>
      </c>
      <c r="D222" s="258">
        <v>113000</v>
      </c>
      <c r="E222" s="269">
        <f>C222*F222/100</f>
        <v>1.94</v>
      </c>
      <c r="F222" s="258">
        <v>50</v>
      </c>
      <c r="G222" s="269">
        <f>C222*H222/100</f>
        <v>1.5519999999999998</v>
      </c>
      <c r="H222" s="258">
        <v>40</v>
      </c>
      <c r="I222" s="269">
        <f>C222*J222/100</f>
        <v>1.1639999999999999</v>
      </c>
      <c r="J222" s="258">
        <v>30</v>
      </c>
      <c r="K222" s="129" t="s">
        <v>43</v>
      </c>
      <c r="L222" s="263" t="s">
        <v>140</v>
      </c>
      <c r="M222" s="129" t="s">
        <v>43</v>
      </c>
      <c r="N222" s="129" t="s">
        <v>136</v>
      </c>
      <c r="O222" s="258" t="s">
        <v>136</v>
      </c>
      <c r="P222" s="258" t="s">
        <v>136</v>
      </c>
      <c r="Q222" s="258" t="s">
        <v>136</v>
      </c>
      <c r="R222" s="258" t="s">
        <v>136</v>
      </c>
      <c r="S222" s="258" t="s">
        <v>136</v>
      </c>
      <c r="T222" s="258" t="s">
        <v>136</v>
      </c>
      <c r="U222" s="258" t="s">
        <v>136</v>
      </c>
      <c r="V222" s="258" t="s">
        <v>136</v>
      </c>
      <c r="W222" s="258" t="s">
        <v>136</v>
      </c>
      <c r="X222" s="258" t="s">
        <v>136</v>
      </c>
      <c r="Y222" s="129" t="s">
        <v>111</v>
      </c>
      <c r="Z222" s="129" t="s">
        <v>136</v>
      </c>
      <c r="AA222" s="129">
        <v>1</v>
      </c>
      <c r="AB222" s="129" t="s">
        <v>136</v>
      </c>
      <c r="AC222" s="100">
        <f>SUM(AC223:AC225)</f>
        <v>5.62</v>
      </c>
      <c r="AD222" s="100" t="s">
        <v>136</v>
      </c>
      <c r="AE222" s="100" t="s">
        <v>136</v>
      </c>
      <c r="AF222" s="100" t="s">
        <v>136</v>
      </c>
      <c r="AG222" s="258" t="s">
        <v>650</v>
      </c>
    </row>
    <row r="223" spans="1:33" x14ac:dyDescent="0.25">
      <c r="A223" s="258"/>
      <c r="B223" s="258"/>
      <c r="C223" s="259"/>
      <c r="D223" s="258"/>
      <c r="E223" s="269"/>
      <c r="F223" s="258"/>
      <c r="G223" s="269"/>
      <c r="H223" s="258"/>
      <c r="I223" s="269"/>
      <c r="J223" s="258"/>
      <c r="K223" s="263" t="s">
        <v>183</v>
      </c>
      <c r="L223" s="263"/>
      <c r="M223" s="263" t="s">
        <v>183</v>
      </c>
      <c r="N223" s="263" t="s">
        <v>136</v>
      </c>
      <c r="O223" s="258"/>
      <c r="P223" s="258"/>
      <c r="Q223" s="258"/>
      <c r="R223" s="258"/>
      <c r="S223" s="258"/>
      <c r="T223" s="258"/>
      <c r="U223" s="258"/>
      <c r="V223" s="258"/>
      <c r="W223" s="258"/>
      <c r="X223" s="258"/>
      <c r="Y223" s="129" t="s">
        <v>112</v>
      </c>
      <c r="Z223" s="129" t="s">
        <v>113</v>
      </c>
      <c r="AA223" s="129">
        <v>86</v>
      </c>
      <c r="AB223" s="129" t="s">
        <v>136</v>
      </c>
      <c r="AC223" s="100">
        <v>0.43</v>
      </c>
      <c r="AD223" s="101">
        <f>AC223/AA223</f>
        <v>5.0000000000000001E-3</v>
      </c>
      <c r="AE223" s="102">
        <v>43160</v>
      </c>
      <c r="AF223" s="102">
        <v>43374</v>
      </c>
      <c r="AG223" s="258"/>
    </row>
    <row r="224" spans="1:33" x14ac:dyDescent="0.25">
      <c r="A224" s="258"/>
      <c r="B224" s="258"/>
      <c r="C224" s="259"/>
      <c r="D224" s="258"/>
      <c r="E224" s="269"/>
      <c r="F224" s="258"/>
      <c r="G224" s="269"/>
      <c r="H224" s="258"/>
      <c r="I224" s="269"/>
      <c r="J224" s="258"/>
      <c r="K224" s="263"/>
      <c r="L224" s="263"/>
      <c r="M224" s="263"/>
      <c r="N224" s="263"/>
      <c r="O224" s="258"/>
      <c r="P224" s="258"/>
      <c r="Q224" s="258"/>
      <c r="R224" s="258"/>
      <c r="S224" s="258"/>
      <c r="T224" s="258"/>
      <c r="U224" s="258"/>
      <c r="V224" s="258"/>
      <c r="W224" s="258"/>
      <c r="X224" s="258"/>
      <c r="Y224" s="129" t="s">
        <v>115</v>
      </c>
      <c r="Z224" s="129" t="s">
        <v>116</v>
      </c>
      <c r="AA224" s="129">
        <v>540</v>
      </c>
      <c r="AB224" s="129" t="s">
        <v>136</v>
      </c>
      <c r="AC224" s="100">
        <v>0.7</v>
      </c>
      <c r="AD224" s="101">
        <f>AC224/AA224</f>
        <v>1.2962962962962963E-3</v>
      </c>
      <c r="AE224" s="102">
        <v>43191</v>
      </c>
      <c r="AF224" s="102">
        <v>43374</v>
      </c>
      <c r="AG224" s="258"/>
    </row>
    <row r="225" spans="1:33" ht="63" x14ac:dyDescent="0.25">
      <c r="A225" s="258"/>
      <c r="B225" s="258"/>
      <c r="C225" s="259"/>
      <c r="D225" s="258"/>
      <c r="E225" s="269"/>
      <c r="F225" s="258"/>
      <c r="G225" s="269"/>
      <c r="H225" s="258"/>
      <c r="I225" s="269"/>
      <c r="J225" s="258"/>
      <c r="K225" s="129" t="s">
        <v>184</v>
      </c>
      <c r="L225" s="263"/>
      <c r="M225" s="129" t="s">
        <v>184</v>
      </c>
      <c r="N225" s="129" t="s">
        <v>136</v>
      </c>
      <c r="O225" s="258"/>
      <c r="P225" s="258"/>
      <c r="Q225" s="258"/>
      <c r="R225" s="258"/>
      <c r="S225" s="258"/>
      <c r="T225" s="258"/>
      <c r="U225" s="258"/>
      <c r="V225" s="258"/>
      <c r="W225" s="258"/>
      <c r="X225" s="258"/>
      <c r="Y225" s="129" t="s">
        <v>117</v>
      </c>
      <c r="Z225" s="129" t="s">
        <v>99</v>
      </c>
      <c r="AA225" s="129">
        <v>3734</v>
      </c>
      <c r="AB225" s="129" t="s">
        <v>136</v>
      </c>
      <c r="AC225" s="100">
        <v>4.49</v>
      </c>
      <c r="AD225" s="101">
        <f>AC225/AA225</f>
        <v>1.2024638457418318E-3</v>
      </c>
      <c r="AE225" s="102">
        <v>43132</v>
      </c>
      <c r="AF225" s="102">
        <v>43374</v>
      </c>
      <c r="AG225" s="258"/>
    </row>
    <row r="226" spans="1:33" ht="149.25" customHeight="1" x14ac:dyDescent="0.25">
      <c r="A226" s="258">
        <v>151</v>
      </c>
      <c r="B226" s="258" t="str">
        <f>'Приложение № 3'!B185</f>
        <v>ул. Б. Хмельницкого (участок 
от ул. Масленникова до 
ул. 3-я Транспортная)</v>
      </c>
      <c r="C226" s="259">
        <v>1.92</v>
      </c>
      <c r="D226" s="258">
        <v>115360</v>
      </c>
      <c r="E226" s="269">
        <f>C226*100/100</f>
        <v>1.92</v>
      </c>
      <c r="F226" s="258">
        <v>90</v>
      </c>
      <c r="G226" s="269">
        <f>C226*H226/100</f>
        <v>1.536</v>
      </c>
      <c r="H226" s="258">
        <v>80</v>
      </c>
      <c r="I226" s="269">
        <f>C226*J226/100</f>
        <v>1.3440000000000001</v>
      </c>
      <c r="J226" s="258">
        <v>70</v>
      </c>
      <c r="K226" s="263" t="s">
        <v>44</v>
      </c>
      <c r="L226" s="263" t="s">
        <v>142</v>
      </c>
      <c r="M226" s="251" t="s">
        <v>136</v>
      </c>
      <c r="N226" s="263" t="s">
        <v>136</v>
      </c>
      <c r="O226" s="258" t="s">
        <v>136</v>
      </c>
      <c r="P226" s="258" t="s">
        <v>136</v>
      </c>
      <c r="Q226" s="258" t="s">
        <v>136</v>
      </c>
      <c r="R226" s="258" t="s">
        <v>136</v>
      </c>
      <c r="S226" s="258" t="s">
        <v>136</v>
      </c>
      <c r="T226" s="258" t="s">
        <v>136</v>
      </c>
      <c r="U226" s="258" t="s">
        <v>136</v>
      </c>
      <c r="V226" s="258" t="s">
        <v>136</v>
      </c>
      <c r="W226" s="258" t="s">
        <v>136</v>
      </c>
      <c r="X226" s="258" t="s">
        <v>136</v>
      </c>
      <c r="Y226" s="129" t="s">
        <v>111</v>
      </c>
      <c r="Z226" s="129" t="s">
        <v>136</v>
      </c>
      <c r="AA226" s="129">
        <v>1</v>
      </c>
      <c r="AB226" s="129" t="s">
        <v>136</v>
      </c>
      <c r="AC226" s="100">
        <f>SUM(AC227:AC230)</f>
        <v>4.2</v>
      </c>
      <c r="AD226" s="100" t="s">
        <v>136</v>
      </c>
      <c r="AE226" s="100" t="s">
        <v>136</v>
      </c>
      <c r="AF226" s="100" t="s">
        <v>136</v>
      </c>
      <c r="AG226" s="258" t="s">
        <v>649</v>
      </c>
    </row>
    <row r="227" spans="1:33" x14ac:dyDescent="0.25">
      <c r="A227" s="258"/>
      <c r="B227" s="258"/>
      <c r="C227" s="259"/>
      <c r="D227" s="258"/>
      <c r="E227" s="269"/>
      <c r="F227" s="258"/>
      <c r="G227" s="269"/>
      <c r="H227" s="258"/>
      <c r="I227" s="269"/>
      <c r="J227" s="258"/>
      <c r="K227" s="263"/>
      <c r="L227" s="263"/>
      <c r="M227" s="266"/>
      <c r="N227" s="263"/>
      <c r="O227" s="258"/>
      <c r="P227" s="258"/>
      <c r="Q227" s="258"/>
      <c r="R227" s="258"/>
      <c r="S227" s="258"/>
      <c r="T227" s="258"/>
      <c r="U227" s="258"/>
      <c r="V227" s="258"/>
      <c r="W227" s="258"/>
      <c r="X227" s="258"/>
      <c r="Y227" s="129" t="s">
        <v>112</v>
      </c>
      <c r="Z227" s="129" t="s">
        <v>123</v>
      </c>
      <c r="AA227" s="129">
        <v>38</v>
      </c>
      <c r="AB227" s="129" t="s">
        <v>136</v>
      </c>
      <c r="AC227" s="100">
        <v>0.19</v>
      </c>
      <c r="AD227" s="101">
        <f>AC227/AA227</f>
        <v>5.0000000000000001E-3</v>
      </c>
      <c r="AE227" s="102">
        <v>43160</v>
      </c>
      <c r="AF227" s="102">
        <v>43374</v>
      </c>
      <c r="AG227" s="258"/>
    </row>
    <row r="228" spans="1:33" ht="31.5" x14ac:dyDescent="0.25">
      <c r="A228" s="258"/>
      <c r="B228" s="258"/>
      <c r="C228" s="259"/>
      <c r="D228" s="258"/>
      <c r="E228" s="269"/>
      <c r="F228" s="258"/>
      <c r="G228" s="269"/>
      <c r="H228" s="258"/>
      <c r="I228" s="269"/>
      <c r="J228" s="258"/>
      <c r="K228" s="263"/>
      <c r="L228" s="263"/>
      <c r="M228" s="266"/>
      <c r="N228" s="263"/>
      <c r="O228" s="258"/>
      <c r="P228" s="258"/>
      <c r="Q228" s="258"/>
      <c r="R228" s="258"/>
      <c r="S228" s="258"/>
      <c r="T228" s="258"/>
      <c r="U228" s="258"/>
      <c r="V228" s="258"/>
      <c r="W228" s="258"/>
      <c r="X228" s="258"/>
      <c r="Y228" s="129" t="s">
        <v>124</v>
      </c>
      <c r="Z228" s="129" t="s">
        <v>123</v>
      </c>
      <c r="AA228" s="129">
        <v>1</v>
      </c>
      <c r="AB228" s="129" t="s">
        <v>136</v>
      </c>
      <c r="AC228" s="100">
        <v>0.7</v>
      </c>
      <c r="AD228" s="101">
        <f>AC228/AA228</f>
        <v>0.7</v>
      </c>
      <c r="AE228" s="102">
        <v>43282</v>
      </c>
      <c r="AF228" s="102">
        <v>43374</v>
      </c>
      <c r="AG228" s="258"/>
    </row>
    <row r="229" spans="1:33" x14ac:dyDescent="0.25">
      <c r="A229" s="258"/>
      <c r="B229" s="258"/>
      <c r="C229" s="259"/>
      <c r="D229" s="258"/>
      <c r="E229" s="269"/>
      <c r="F229" s="258"/>
      <c r="G229" s="269"/>
      <c r="H229" s="258"/>
      <c r="I229" s="269"/>
      <c r="J229" s="258"/>
      <c r="K229" s="263"/>
      <c r="L229" s="263"/>
      <c r="M229" s="266"/>
      <c r="N229" s="263"/>
      <c r="O229" s="258"/>
      <c r="P229" s="258"/>
      <c r="Q229" s="258"/>
      <c r="R229" s="258"/>
      <c r="S229" s="258"/>
      <c r="T229" s="258"/>
      <c r="U229" s="258"/>
      <c r="V229" s="258"/>
      <c r="W229" s="258"/>
      <c r="X229" s="258"/>
      <c r="Y229" s="129" t="s">
        <v>115</v>
      </c>
      <c r="Z229" s="129" t="s">
        <v>116</v>
      </c>
      <c r="AA229" s="129">
        <v>400</v>
      </c>
      <c r="AB229" s="129" t="s">
        <v>136</v>
      </c>
      <c r="AC229" s="100">
        <v>0.5</v>
      </c>
      <c r="AD229" s="101">
        <f>AC229/AA229</f>
        <v>1.25E-3</v>
      </c>
      <c r="AE229" s="102">
        <v>43191</v>
      </c>
      <c r="AF229" s="102">
        <v>43374</v>
      </c>
      <c r="AG229" s="258"/>
    </row>
    <row r="230" spans="1:33" x14ac:dyDescent="0.25">
      <c r="A230" s="258"/>
      <c r="B230" s="258"/>
      <c r="C230" s="259"/>
      <c r="D230" s="258"/>
      <c r="E230" s="269"/>
      <c r="F230" s="258"/>
      <c r="G230" s="269"/>
      <c r="H230" s="258"/>
      <c r="I230" s="269"/>
      <c r="J230" s="258"/>
      <c r="K230" s="263"/>
      <c r="L230" s="263"/>
      <c r="M230" s="252"/>
      <c r="N230" s="263"/>
      <c r="O230" s="258"/>
      <c r="P230" s="258"/>
      <c r="Q230" s="258"/>
      <c r="R230" s="258"/>
      <c r="S230" s="258"/>
      <c r="T230" s="258"/>
      <c r="U230" s="258"/>
      <c r="V230" s="258"/>
      <c r="W230" s="258"/>
      <c r="X230" s="258"/>
      <c r="Y230" s="129" t="s">
        <v>117</v>
      </c>
      <c r="Z230" s="129" t="s">
        <v>99</v>
      </c>
      <c r="AA230" s="129">
        <v>2336</v>
      </c>
      <c r="AB230" s="129" t="s">
        <v>136</v>
      </c>
      <c r="AC230" s="100">
        <v>2.81</v>
      </c>
      <c r="AD230" s="101">
        <f>AC230/AA230</f>
        <v>1.2029109589041095E-3</v>
      </c>
      <c r="AE230" s="102">
        <v>43132</v>
      </c>
      <c r="AF230" s="102">
        <v>43374</v>
      </c>
      <c r="AG230" s="258"/>
    </row>
    <row r="231" spans="1:33" ht="94.5" x14ac:dyDescent="0.25">
      <c r="A231" s="125">
        <v>152</v>
      </c>
      <c r="B231" s="125" t="str">
        <f>'Приложение № 3'!B186</f>
        <v>ул. Путилова – 
СОШ № 11</v>
      </c>
      <c r="C231" s="127">
        <v>0.2</v>
      </c>
      <c r="D231" s="125">
        <v>3000</v>
      </c>
      <c r="E231" s="130">
        <f>C231*F231/100</f>
        <v>0.04</v>
      </c>
      <c r="F231" s="125">
        <v>20</v>
      </c>
      <c r="G231" s="130">
        <f>H231*C231/100</f>
        <v>0.02</v>
      </c>
      <c r="H231" s="125">
        <v>10</v>
      </c>
      <c r="I231" s="130">
        <f>J231*C231/100</f>
        <v>0</v>
      </c>
      <c r="J231" s="125">
        <v>0</v>
      </c>
      <c r="K231" s="129" t="s">
        <v>136</v>
      </c>
      <c r="L231" s="129" t="s">
        <v>136</v>
      </c>
      <c r="M231" s="129" t="s">
        <v>136</v>
      </c>
      <c r="N231" s="129" t="s">
        <v>136</v>
      </c>
      <c r="O231" s="125" t="s">
        <v>136</v>
      </c>
      <c r="P231" s="129" t="s">
        <v>119</v>
      </c>
      <c r="Q231" s="129" t="s">
        <v>113</v>
      </c>
      <c r="R231" s="129">
        <v>1</v>
      </c>
      <c r="S231" s="129" t="s">
        <v>136</v>
      </c>
      <c r="T231" s="103">
        <v>0.14499999999999999</v>
      </c>
      <c r="U231" s="103">
        <f t="shared" ref="U231:U252" si="28">T231/R231</f>
        <v>0.14499999999999999</v>
      </c>
      <c r="V231" s="102">
        <v>42767</v>
      </c>
      <c r="W231" s="102">
        <v>43009</v>
      </c>
      <c r="X231" s="125" t="s">
        <v>136</v>
      </c>
      <c r="Y231" s="129" t="s">
        <v>136</v>
      </c>
      <c r="Z231" s="129" t="s">
        <v>136</v>
      </c>
      <c r="AA231" s="129" t="s">
        <v>136</v>
      </c>
      <c r="AB231" s="129" t="s">
        <v>136</v>
      </c>
      <c r="AC231" s="100" t="s">
        <v>136</v>
      </c>
      <c r="AD231" s="100" t="s">
        <v>136</v>
      </c>
      <c r="AE231" s="100" t="s">
        <v>136</v>
      </c>
      <c r="AF231" s="100" t="s">
        <v>136</v>
      </c>
      <c r="AG231" s="130" t="s">
        <v>652</v>
      </c>
    </row>
    <row r="232" spans="1:33" ht="94.5" x14ac:dyDescent="0.25">
      <c r="A232" s="125">
        <v>153</v>
      </c>
      <c r="B232" s="125" t="str">
        <f>'Приложение № 3'!B187</f>
        <v>ул. 7-я Ремесленная – 
СОШ № 13</v>
      </c>
      <c r="C232" s="127">
        <v>0.2</v>
      </c>
      <c r="D232" s="125">
        <v>3000</v>
      </c>
      <c r="E232" s="130">
        <f>C232*F232/100</f>
        <v>0.04</v>
      </c>
      <c r="F232" s="125">
        <v>20</v>
      </c>
      <c r="G232" s="130">
        <f t="shared" ref="G232:G253" si="29">H232*C232/100</f>
        <v>0.02</v>
      </c>
      <c r="H232" s="125">
        <v>10</v>
      </c>
      <c r="I232" s="130">
        <f>J232*C232/100</f>
        <v>0</v>
      </c>
      <c r="J232" s="125">
        <v>0</v>
      </c>
      <c r="K232" s="129" t="s">
        <v>136</v>
      </c>
      <c r="L232" s="129" t="s">
        <v>136</v>
      </c>
      <c r="M232" s="129" t="s">
        <v>136</v>
      </c>
      <c r="N232" s="129" t="s">
        <v>136</v>
      </c>
      <c r="O232" s="125" t="s">
        <v>136</v>
      </c>
      <c r="P232" s="129" t="s">
        <v>119</v>
      </c>
      <c r="Q232" s="129" t="s">
        <v>113</v>
      </c>
      <c r="R232" s="129">
        <v>1</v>
      </c>
      <c r="S232" s="129" t="s">
        <v>136</v>
      </c>
      <c r="T232" s="103">
        <v>0.14499999999999999</v>
      </c>
      <c r="U232" s="103">
        <f t="shared" si="28"/>
        <v>0.14499999999999999</v>
      </c>
      <c r="V232" s="102">
        <v>42767</v>
      </c>
      <c r="W232" s="102">
        <v>43009</v>
      </c>
      <c r="X232" s="125" t="s">
        <v>136</v>
      </c>
      <c r="Y232" s="129" t="s">
        <v>136</v>
      </c>
      <c r="Z232" s="129" t="s">
        <v>136</v>
      </c>
      <c r="AA232" s="129" t="s">
        <v>136</v>
      </c>
      <c r="AB232" s="129" t="s">
        <v>136</v>
      </c>
      <c r="AC232" s="100" t="s">
        <v>136</v>
      </c>
      <c r="AD232" s="100" t="s">
        <v>136</v>
      </c>
      <c r="AE232" s="100" t="s">
        <v>136</v>
      </c>
      <c r="AF232" s="100" t="s">
        <v>136</v>
      </c>
      <c r="AG232" s="130" t="s">
        <v>652</v>
      </c>
    </row>
    <row r="233" spans="1:33" ht="94.5" x14ac:dyDescent="0.25">
      <c r="A233" s="125">
        <v>154</v>
      </c>
      <c r="B233" s="125" t="str">
        <f>'Приложение № 3'!B188</f>
        <v>ул. Дергачева – 
СОШ № 21</v>
      </c>
      <c r="C233" s="127">
        <v>0.2</v>
      </c>
      <c r="D233" s="125">
        <v>3000</v>
      </c>
      <c r="E233" s="130">
        <f>C233*F233/100</f>
        <v>0.04</v>
      </c>
      <c r="F233" s="125">
        <v>20</v>
      </c>
      <c r="G233" s="130">
        <f t="shared" si="29"/>
        <v>0.02</v>
      </c>
      <c r="H233" s="125">
        <v>10</v>
      </c>
      <c r="I233" s="130">
        <f t="shared" ref="I233:I253" si="30">J233*C233/100</f>
        <v>0</v>
      </c>
      <c r="J233" s="125">
        <v>0</v>
      </c>
      <c r="K233" s="129" t="s">
        <v>136</v>
      </c>
      <c r="L233" s="129" t="s">
        <v>136</v>
      </c>
      <c r="M233" s="129" t="s">
        <v>136</v>
      </c>
      <c r="N233" s="129" t="s">
        <v>136</v>
      </c>
      <c r="O233" s="125" t="s">
        <v>136</v>
      </c>
      <c r="P233" s="129" t="s">
        <v>119</v>
      </c>
      <c r="Q233" s="129" t="s">
        <v>113</v>
      </c>
      <c r="R233" s="129">
        <v>1</v>
      </c>
      <c r="S233" s="129" t="s">
        <v>136</v>
      </c>
      <c r="T233" s="103">
        <v>0.14499999999999999</v>
      </c>
      <c r="U233" s="103">
        <f t="shared" si="28"/>
        <v>0.14499999999999999</v>
      </c>
      <c r="V233" s="102">
        <v>42767</v>
      </c>
      <c r="W233" s="102">
        <v>43009</v>
      </c>
      <c r="X233" s="125" t="s">
        <v>136</v>
      </c>
      <c r="Y233" s="129" t="s">
        <v>136</v>
      </c>
      <c r="Z233" s="129" t="s">
        <v>136</v>
      </c>
      <c r="AA233" s="129" t="s">
        <v>136</v>
      </c>
      <c r="AB233" s="129" t="s">
        <v>136</v>
      </c>
      <c r="AC233" s="100" t="s">
        <v>136</v>
      </c>
      <c r="AD233" s="100" t="s">
        <v>136</v>
      </c>
      <c r="AE233" s="100" t="s">
        <v>136</v>
      </c>
      <c r="AF233" s="100" t="s">
        <v>136</v>
      </c>
      <c r="AG233" s="130" t="s">
        <v>652</v>
      </c>
    </row>
    <row r="234" spans="1:33" ht="94.5" x14ac:dyDescent="0.25">
      <c r="A234" s="125">
        <v>155</v>
      </c>
      <c r="B234" s="125" t="str">
        <f>'Приложение № 3'!B189</f>
        <v>б. Космонавтов – 
СОШ № 34</v>
      </c>
      <c r="C234" s="127">
        <v>0.2</v>
      </c>
      <c r="D234" s="125">
        <v>3000</v>
      </c>
      <c r="E234" s="130">
        <f t="shared" ref="E234:E253" si="31">C234*F234/100</f>
        <v>0.04</v>
      </c>
      <c r="F234" s="125">
        <v>20</v>
      </c>
      <c r="G234" s="130">
        <f t="shared" si="29"/>
        <v>0.02</v>
      </c>
      <c r="H234" s="125">
        <v>10</v>
      </c>
      <c r="I234" s="130">
        <f t="shared" si="30"/>
        <v>0</v>
      </c>
      <c r="J234" s="125">
        <v>0</v>
      </c>
      <c r="K234" s="129" t="s">
        <v>136</v>
      </c>
      <c r="L234" s="129" t="s">
        <v>136</v>
      </c>
      <c r="M234" s="129" t="s">
        <v>136</v>
      </c>
      <c r="N234" s="129" t="s">
        <v>136</v>
      </c>
      <c r="O234" s="125" t="s">
        <v>136</v>
      </c>
      <c r="P234" s="129" t="s">
        <v>119</v>
      </c>
      <c r="Q234" s="129" t="s">
        <v>113</v>
      </c>
      <c r="R234" s="129">
        <v>1</v>
      </c>
      <c r="S234" s="129" t="s">
        <v>136</v>
      </c>
      <c r="T234" s="103">
        <v>0.14499999999999999</v>
      </c>
      <c r="U234" s="103">
        <f t="shared" si="28"/>
        <v>0.14499999999999999</v>
      </c>
      <c r="V234" s="102">
        <v>42767</v>
      </c>
      <c r="W234" s="102">
        <v>43009</v>
      </c>
      <c r="X234" s="125" t="s">
        <v>136</v>
      </c>
      <c r="Y234" s="129" t="s">
        <v>136</v>
      </c>
      <c r="Z234" s="129" t="s">
        <v>136</v>
      </c>
      <c r="AA234" s="129" t="s">
        <v>136</v>
      </c>
      <c r="AB234" s="129" t="s">
        <v>136</v>
      </c>
      <c r="AC234" s="100" t="s">
        <v>136</v>
      </c>
      <c r="AD234" s="100" t="s">
        <v>136</v>
      </c>
      <c r="AE234" s="100" t="s">
        <v>136</v>
      </c>
      <c r="AF234" s="100" t="s">
        <v>136</v>
      </c>
      <c r="AG234" s="130" t="s">
        <v>652</v>
      </c>
    </row>
    <row r="235" spans="1:33" ht="94.5" x14ac:dyDescent="0.25">
      <c r="A235" s="125">
        <v>156</v>
      </c>
      <c r="B235" s="125" t="str">
        <f>'Приложение № 3'!B190</f>
        <v>проезд у д. 13/1 по 
ул. Ватутина – СОШ № 47</v>
      </c>
      <c r="C235" s="127">
        <v>0.2</v>
      </c>
      <c r="D235" s="125">
        <v>3000</v>
      </c>
      <c r="E235" s="130">
        <f t="shared" si="31"/>
        <v>0.04</v>
      </c>
      <c r="F235" s="125">
        <v>20</v>
      </c>
      <c r="G235" s="130">
        <f t="shared" si="29"/>
        <v>0.03</v>
      </c>
      <c r="H235" s="125">
        <v>15</v>
      </c>
      <c r="I235" s="130">
        <f t="shared" si="30"/>
        <v>0</v>
      </c>
      <c r="J235" s="125">
        <v>0</v>
      </c>
      <c r="K235" s="129" t="s">
        <v>136</v>
      </c>
      <c r="L235" s="129" t="s">
        <v>136</v>
      </c>
      <c r="M235" s="129" t="s">
        <v>136</v>
      </c>
      <c r="N235" s="129" t="s">
        <v>136</v>
      </c>
      <c r="O235" s="125" t="s">
        <v>136</v>
      </c>
      <c r="P235" s="129" t="s">
        <v>119</v>
      </c>
      <c r="Q235" s="129" t="s">
        <v>113</v>
      </c>
      <c r="R235" s="129">
        <v>1</v>
      </c>
      <c r="S235" s="129" t="s">
        <v>136</v>
      </c>
      <c r="T235" s="103">
        <v>0.14499999999999999</v>
      </c>
      <c r="U235" s="103">
        <f t="shared" si="28"/>
        <v>0.14499999999999999</v>
      </c>
      <c r="V235" s="102">
        <v>42767</v>
      </c>
      <c r="W235" s="102">
        <v>43009</v>
      </c>
      <c r="X235" s="125" t="s">
        <v>136</v>
      </c>
      <c r="Y235" s="129" t="s">
        <v>136</v>
      </c>
      <c r="Z235" s="129" t="s">
        <v>136</v>
      </c>
      <c r="AA235" s="129" t="s">
        <v>136</v>
      </c>
      <c r="AB235" s="129" t="s">
        <v>136</v>
      </c>
      <c r="AC235" s="100" t="s">
        <v>136</v>
      </c>
      <c r="AD235" s="100" t="s">
        <v>136</v>
      </c>
      <c r="AE235" s="100" t="s">
        <v>136</v>
      </c>
      <c r="AF235" s="100" t="s">
        <v>136</v>
      </c>
      <c r="AG235" s="130" t="s">
        <v>652</v>
      </c>
    </row>
    <row r="236" spans="1:33" ht="94.5" x14ac:dyDescent="0.25">
      <c r="A236" s="125">
        <v>157</v>
      </c>
      <c r="B236" s="125" t="str">
        <f>'Приложение № 3'!B191</f>
        <v>ул. 30-я Рабочая – БИТ</v>
      </c>
      <c r="C236" s="127">
        <v>0.2</v>
      </c>
      <c r="D236" s="125">
        <v>3000</v>
      </c>
      <c r="E236" s="130">
        <f t="shared" si="31"/>
        <v>0</v>
      </c>
      <c r="F236" s="125">
        <v>0</v>
      </c>
      <c r="G236" s="130">
        <f t="shared" si="29"/>
        <v>0.01</v>
      </c>
      <c r="H236" s="125">
        <v>5</v>
      </c>
      <c r="I236" s="130">
        <f t="shared" si="30"/>
        <v>0</v>
      </c>
      <c r="J236" s="125">
        <v>0</v>
      </c>
      <c r="K236" s="129" t="s">
        <v>136</v>
      </c>
      <c r="L236" s="129" t="s">
        <v>136</v>
      </c>
      <c r="M236" s="129" t="s">
        <v>136</v>
      </c>
      <c r="N236" s="129" t="s">
        <v>136</v>
      </c>
      <c r="O236" s="125" t="s">
        <v>136</v>
      </c>
      <c r="P236" s="129" t="s">
        <v>119</v>
      </c>
      <c r="Q236" s="129" t="s">
        <v>113</v>
      </c>
      <c r="R236" s="129">
        <v>1</v>
      </c>
      <c r="S236" s="129" t="s">
        <v>136</v>
      </c>
      <c r="T236" s="103">
        <v>0.14499999999999999</v>
      </c>
      <c r="U236" s="103">
        <f t="shared" si="28"/>
        <v>0.14499999999999999</v>
      </c>
      <c r="V236" s="102">
        <v>42767</v>
      </c>
      <c r="W236" s="102">
        <v>43009</v>
      </c>
      <c r="X236" s="125" t="s">
        <v>136</v>
      </c>
      <c r="Y236" s="129" t="s">
        <v>136</v>
      </c>
      <c r="Z236" s="129" t="s">
        <v>136</v>
      </c>
      <c r="AA236" s="129" t="s">
        <v>136</v>
      </c>
      <c r="AB236" s="129" t="s">
        <v>136</v>
      </c>
      <c r="AC236" s="100" t="s">
        <v>136</v>
      </c>
      <c r="AD236" s="100" t="s">
        <v>136</v>
      </c>
      <c r="AE236" s="100" t="s">
        <v>136</v>
      </c>
      <c r="AF236" s="100" t="s">
        <v>136</v>
      </c>
      <c r="AG236" s="130" t="s">
        <v>652</v>
      </c>
    </row>
    <row r="237" spans="1:33" ht="94.5" x14ac:dyDescent="0.25">
      <c r="A237" s="125">
        <v>158</v>
      </c>
      <c r="B237" s="125" t="str">
        <f>'Приложение № 3'!B192</f>
        <v>ул. Чайковского – 
СОШ № 78</v>
      </c>
      <c r="C237" s="127">
        <v>0.2</v>
      </c>
      <c r="D237" s="125">
        <v>3000</v>
      </c>
      <c r="E237" s="130">
        <f t="shared" si="31"/>
        <v>0.04</v>
      </c>
      <c r="F237" s="125">
        <v>20</v>
      </c>
      <c r="G237" s="130">
        <f t="shared" si="29"/>
        <v>0.02</v>
      </c>
      <c r="H237" s="125">
        <v>10</v>
      </c>
      <c r="I237" s="130">
        <f t="shared" si="30"/>
        <v>0</v>
      </c>
      <c r="J237" s="125">
        <v>0</v>
      </c>
      <c r="K237" s="129" t="s">
        <v>136</v>
      </c>
      <c r="L237" s="129" t="s">
        <v>136</v>
      </c>
      <c r="M237" s="129" t="s">
        <v>136</v>
      </c>
      <c r="N237" s="129" t="s">
        <v>136</v>
      </c>
      <c r="O237" s="125" t="s">
        <v>136</v>
      </c>
      <c r="P237" s="129" t="s">
        <v>119</v>
      </c>
      <c r="Q237" s="129" t="s">
        <v>113</v>
      </c>
      <c r="R237" s="129">
        <v>1</v>
      </c>
      <c r="S237" s="129" t="s">
        <v>136</v>
      </c>
      <c r="T237" s="103">
        <v>0.14499999999999999</v>
      </c>
      <c r="U237" s="103">
        <f t="shared" si="28"/>
        <v>0.14499999999999999</v>
      </c>
      <c r="V237" s="102">
        <v>42767</v>
      </c>
      <c r="W237" s="102">
        <v>43009</v>
      </c>
      <c r="X237" s="125" t="s">
        <v>136</v>
      </c>
      <c r="Y237" s="129" t="s">
        <v>136</v>
      </c>
      <c r="Z237" s="129" t="s">
        <v>136</v>
      </c>
      <c r="AA237" s="129" t="s">
        <v>136</v>
      </c>
      <c r="AB237" s="129" t="s">
        <v>136</v>
      </c>
      <c r="AC237" s="100" t="s">
        <v>136</v>
      </c>
      <c r="AD237" s="100" t="s">
        <v>136</v>
      </c>
      <c r="AE237" s="100" t="s">
        <v>136</v>
      </c>
      <c r="AF237" s="100" t="s">
        <v>136</v>
      </c>
      <c r="AG237" s="130" t="s">
        <v>652</v>
      </c>
    </row>
    <row r="238" spans="1:33" ht="94.5" x14ac:dyDescent="0.25">
      <c r="A238" s="125">
        <v>159</v>
      </c>
      <c r="B238" s="125" t="str">
        <f>'Приложение № 3'!B193</f>
        <v>ул. 20 Партсъезда – 
СОШ № 80</v>
      </c>
      <c r="C238" s="127">
        <v>0.2</v>
      </c>
      <c r="D238" s="125">
        <v>3000</v>
      </c>
      <c r="E238" s="130">
        <f t="shared" si="31"/>
        <v>0.04</v>
      </c>
      <c r="F238" s="125">
        <v>20</v>
      </c>
      <c r="G238" s="130">
        <f t="shared" si="29"/>
        <v>0.02</v>
      </c>
      <c r="H238" s="125">
        <v>10</v>
      </c>
      <c r="I238" s="130">
        <f t="shared" si="30"/>
        <v>0</v>
      </c>
      <c r="J238" s="125">
        <v>0</v>
      </c>
      <c r="K238" s="129" t="s">
        <v>136</v>
      </c>
      <c r="L238" s="129" t="s">
        <v>136</v>
      </c>
      <c r="M238" s="129" t="s">
        <v>136</v>
      </c>
      <c r="N238" s="129" t="s">
        <v>136</v>
      </c>
      <c r="O238" s="125" t="s">
        <v>136</v>
      </c>
      <c r="P238" s="129" t="s">
        <v>119</v>
      </c>
      <c r="Q238" s="129" t="s">
        <v>113</v>
      </c>
      <c r="R238" s="129">
        <v>1</v>
      </c>
      <c r="S238" s="129" t="s">
        <v>136</v>
      </c>
      <c r="T238" s="103">
        <v>0.14499999999999999</v>
      </c>
      <c r="U238" s="103">
        <f t="shared" si="28"/>
        <v>0.14499999999999999</v>
      </c>
      <c r="V238" s="102">
        <v>42767</v>
      </c>
      <c r="W238" s="102">
        <v>43009</v>
      </c>
      <c r="X238" s="125" t="s">
        <v>136</v>
      </c>
      <c r="Y238" s="129" t="s">
        <v>136</v>
      </c>
      <c r="Z238" s="129" t="s">
        <v>136</v>
      </c>
      <c r="AA238" s="129" t="s">
        <v>136</v>
      </c>
      <c r="AB238" s="129" t="s">
        <v>136</v>
      </c>
      <c r="AC238" s="100" t="s">
        <v>136</v>
      </c>
      <c r="AD238" s="100" t="s">
        <v>136</v>
      </c>
      <c r="AE238" s="100" t="s">
        <v>136</v>
      </c>
      <c r="AF238" s="100" t="s">
        <v>136</v>
      </c>
      <c r="AG238" s="130" t="s">
        <v>652</v>
      </c>
    </row>
    <row r="239" spans="1:33" ht="94.5" x14ac:dyDescent="0.25">
      <c r="A239" s="125">
        <v>160</v>
      </c>
      <c r="B239" s="125" t="str">
        <f>'Приложение № 3'!B194</f>
        <v>ул. М. Никифорова – 
СОШ № 82</v>
      </c>
      <c r="C239" s="127">
        <v>0.2</v>
      </c>
      <c r="D239" s="125">
        <v>3000</v>
      </c>
      <c r="E239" s="130">
        <f t="shared" si="31"/>
        <v>0.04</v>
      </c>
      <c r="F239" s="125">
        <v>20</v>
      </c>
      <c r="G239" s="130">
        <f t="shared" si="29"/>
        <v>0.02</v>
      </c>
      <c r="H239" s="125">
        <v>10</v>
      </c>
      <c r="I239" s="130">
        <f t="shared" si="30"/>
        <v>0</v>
      </c>
      <c r="J239" s="125">
        <v>0</v>
      </c>
      <c r="K239" s="129" t="s">
        <v>136</v>
      </c>
      <c r="L239" s="129" t="s">
        <v>136</v>
      </c>
      <c r="M239" s="129" t="s">
        <v>136</v>
      </c>
      <c r="N239" s="129" t="s">
        <v>136</v>
      </c>
      <c r="O239" s="125" t="s">
        <v>136</v>
      </c>
      <c r="P239" s="129" t="s">
        <v>119</v>
      </c>
      <c r="Q239" s="129" t="s">
        <v>113</v>
      </c>
      <c r="R239" s="129">
        <v>1</v>
      </c>
      <c r="S239" s="129" t="s">
        <v>136</v>
      </c>
      <c r="T239" s="103">
        <v>0.14499999999999999</v>
      </c>
      <c r="U239" s="103">
        <f t="shared" si="28"/>
        <v>0.14499999999999999</v>
      </c>
      <c r="V239" s="102">
        <v>42767</v>
      </c>
      <c r="W239" s="102">
        <v>43009</v>
      </c>
      <c r="X239" s="125" t="s">
        <v>136</v>
      </c>
      <c r="Y239" s="129" t="s">
        <v>136</v>
      </c>
      <c r="Z239" s="129" t="s">
        <v>136</v>
      </c>
      <c r="AA239" s="129" t="s">
        <v>136</v>
      </c>
      <c r="AB239" s="129" t="s">
        <v>136</v>
      </c>
      <c r="AC239" s="100" t="s">
        <v>136</v>
      </c>
      <c r="AD239" s="100" t="s">
        <v>136</v>
      </c>
      <c r="AE239" s="100" t="s">
        <v>136</v>
      </c>
      <c r="AF239" s="100" t="s">
        <v>136</v>
      </c>
      <c r="AG239" s="130" t="s">
        <v>652</v>
      </c>
    </row>
    <row r="240" spans="1:33" ht="94.5" x14ac:dyDescent="0.25">
      <c r="A240" s="125">
        <v>161</v>
      </c>
      <c r="B240" s="125" t="str">
        <f>'Приложение № 3'!B195</f>
        <v>ул. Добролюбова – 
СОШ № 87</v>
      </c>
      <c r="C240" s="127">
        <v>0.2</v>
      </c>
      <c r="D240" s="125">
        <v>3000</v>
      </c>
      <c r="E240" s="130">
        <f t="shared" si="31"/>
        <v>0.04</v>
      </c>
      <c r="F240" s="125">
        <v>20</v>
      </c>
      <c r="G240" s="130">
        <f t="shared" si="29"/>
        <v>0.02</v>
      </c>
      <c r="H240" s="125">
        <v>10</v>
      </c>
      <c r="I240" s="130">
        <f t="shared" si="30"/>
        <v>0</v>
      </c>
      <c r="J240" s="125">
        <v>0</v>
      </c>
      <c r="K240" s="129" t="s">
        <v>136</v>
      </c>
      <c r="L240" s="129" t="s">
        <v>136</v>
      </c>
      <c r="M240" s="129" t="s">
        <v>136</v>
      </c>
      <c r="N240" s="129" t="s">
        <v>136</v>
      </c>
      <c r="O240" s="125" t="s">
        <v>136</v>
      </c>
      <c r="P240" s="129" t="s">
        <v>119</v>
      </c>
      <c r="Q240" s="129" t="s">
        <v>113</v>
      </c>
      <c r="R240" s="129">
        <v>1</v>
      </c>
      <c r="S240" s="129" t="s">
        <v>136</v>
      </c>
      <c r="T240" s="103">
        <v>0.14499999999999999</v>
      </c>
      <c r="U240" s="103">
        <f t="shared" si="28"/>
        <v>0.14499999999999999</v>
      </c>
      <c r="V240" s="102">
        <v>42767</v>
      </c>
      <c r="W240" s="102">
        <v>43009</v>
      </c>
      <c r="X240" s="125" t="s">
        <v>136</v>
      </c>
      <c r="Y240" s="129" t="s">
        <v>136</v>
      </c>
      <c r="Z240" s="129" t="s">
        <v>136</v>
      </c>
      <c r="AA240" s="129" t="s">
        <v>136</v>
      </c>
      <c r="AB240" s="129" t="s">
        <v>136</v>
      </c>
      <c r="AC240" s="100" t="s">
        <v>136</v>
      </c>
      <c r="AD240" s="100" t="s">
        <v>136</v>
      </c>
      <c r="AE240" s="100" t="s">
        <v>136</v>
      </c>
      <c r="AF240" s="100" t="s">
        <v>136</v>
      </c>
      <c r="AG240" s="130" t="s">
        <v>652</v>
      </c>
    </row>
    <row r="241" spans="1:34" ht="94.5" x14ac:dyDescent="0.25">
      <c r="A241" s="125">
        <v>162</v>
      </c>
      <c r="B241" s="125" t="str">
        <f>'Приложение № 3'!B196</f>
        <v>ул. 19-я Марьяновская – 
СОШ № 114</v>
      </c>
      <c r="C241" s="127">
        <v>0.2</v>
      </c>
      <c r="D241" s="125">
        <v>3000</v>
      </c>
      <c r="E241" s="130">
        <f t="shared" si="31"/>
        <v>0.04</v>
      </c>
      <c r="F241" s="125">
        <v>20</v>
      </c>
      <c r="G241" s="130">
        <f t="shared" si="29"/>
        <v>0.02</v>
      </c>
      <c r="H241" s="125">
        <v>10</v>
      </c>
      <c r="I241" s="130">
        <f t="shared" si="30"/>
        <v>0</v>
      </c>
      <c r="J241" s="125">
        <v>0</v>
      </c>
      <c r="K241" s="129" t="s">
        <v>136</v>
      </c>
      <c r="L241" s="129" t="s">
        <v>136</v>
      </c>
      <c r="M241" s="129" t="s">
        <v>136</v>
      </c>
      <c r="N241" s="129" t="s">
        <v>136</v>
      </c>
      <c r="O241" s="125" t="s">
        <v>136</v>
      </c>
      <c r="P241" s="129" t="s">
        <v>119</v>
      </c>
      <c r="Q241" s="129" t="s">
        <v>113</v>
      </c>
      <c r="R241" s="129">
        <v>1</v>
      </c>
      <c r="S241" s="129" t="s">
        <v>136</v>
      </c>
      <c r="T241" s="103">
        <v>0.14499999999999999</v>
      </c>
      <c r="U241" s="103">
        <f t="shared" si="28"/>
        <v>0.14499999999999999</v>
      </c>
      <c r="V241" s="102">
        <v>42767</v>
      </c>
      <c r="W241" s="102">
        <v>43009</v>
      </c>
      <c r="X241" s="125" t="s">
        <v>136</v>
      </c>
      <c r="Y241" s="129" t="s">
        <v>136</v>
      </c>
      <c r="Z241" s="129" t="s">
        <v>136</v>
      </c>
      <c r="AA241" s="129" t="s">
        <v>136</v>
      </c>
      <c r="AB241" s="129" t="s">
        <v>136</v>
      </c>
      <c r="AC241" s="100" t="s">
        <v>136</v>
      </c>
      <c r="AD241" s="100" t="s">
        <v>136</v>
      </c>
      <c r="AE241" s="100" t="s">
        <v>136</v>
      </c>
      <c r="AF241" s="100" t="s">
        <v>136</v>
      </c>
      <c r="AG241" s="130" t="s">
        <v>652</v>
      </c>
    </row>
    <row r="242" spans="1:34" ht="94.5" x14ac:dyDescent="0.25">
      <c r="A242" s="125">
        <v>163</v>
      </c>
      <c r="B242" s="125" t="str">
        <f>'Приложение № 3'!B197</f>
        <v>ул. Иркутская – 
Гимназия № 146</v>
      </c>
      <c r="C242" s="127">
        <v>0.2</v>
      </c>
      <c r="D242" s="125">
        <v>3000</v>
      </c>
      <c r="E242" s="130">
        <f t="shared" si="31"/>
        <v>0.04</v>
      </c>
      <c r="F242" s="125">
        <v>20</v>
      </c>
      <c r="G242" s="130">
        <f t="shared" si="29"/>
        <v>0.02</v>
      </c>
      <c r="H242" s="125">
        <v>10</v>
      </c>
      <c r="I242" s="130">
        <f t="shared" si="30"/>
        <v>0</v>
      </c>
      <c r="J242" s="125">
        <v>0</v>
      </c>
      <c r="K242" s="129" t="s">
        <v>136</v>
      </c>
      <c r="L242" s="129" t="s">
        <v>136</v>
      </c>
      <c r="M242" s="129" t="s">
        <v>136</v>
      </c>
      <c r="N242" s="129" t="s">
        <v>136</v>
      </c>
      <c r="O242" s="125" t="s">
        <v>136</v>
      </c>
      <c r="P242" s="129" t="s">
        <v>119</v>
      </c>
      <c r="Q242" s="129" t="s">
        <v>113</v>
      </c>
      <c r="R242" s="129">
        <v>1</v>
      </c>
      <c r="S242" s="129" t="s">
        <v>136</v>
      </c>
      <c r="T242" s="103">
        <v>0.14499999999999999</v>
      </c>
      <c r="U242" s="103">
        <f t="shared" si="28"/>
        <v>0.14499999999999999</v>
      </c>
      <c r="V242" s="102">
        <v>42767</v>
      </c>
      <c r="W242" s="102">
        <v>43009</v>
      </c>
      <c r="X242" s="125" t="s">
        <v>136</v>
      </c>
      <c r="Y242" s="129" t="s">
        <v>136</v>
      </c>
      <c r="Z242" s="129" t="s">
        <v>136</v>
      </c>
      <c r="AA242" s="129" t="s">
        <v>136</v>
      </c>
      <c r="AB242" s="129" t="s">
        <v>136</v>
      </c>
      <c r="AC242" s="100" t="s">
        <v>136</v>
      </c>
      <c r="AD242" s="100" t="s">
        <v>136</v>
      </c>
      <c r="AE242" s="100" t="s">
        <v>136</v>
      </c>
      <c r="AF242" s="100" t="s">
        <v>136</v>
      </c>
      <c r="AG242" s="130" t="s">
        <v>652</v>
      </c>
    </row>
    <row r="243" spans="1:34" ht="94.5" x14ac:dyDescent="0.25">
      <c r="A243" s="125">
        <v>164</v>
      </c>
      <c r="B243" s="125" t="str">
        <f>'Приложение № 3'!B198</f>
        <v>проезд у д. 101 в 
мкр. Входной – СОШ № 161</v>
      </c>
      <c r="C243" s="127">
        <v>0.2</v>
      </c>
      <c r="D243" s="125">
        <v>3000</v>
      </c>
      <c r="E243" s="130">
        <f t="shared" si="31"/>
        <v>0.04</v>
      </c>
      <c r="F243" s="125">
        <v>20</v>
      </c>
      <c r="G243" s="130">
        <f t="shared" si="29"/>
        <v>0.02</v>
      </c>
      <c r="H243" s="125">
        <v>10</v>
      </c>
      <c r="I243" s="130">
        <f t="shared" si="30"/>
        <v>0</v>
      </c>
      <c r="J243" s="125">
        <v>0</v>
      </c>
      <c r="K243" s="129" t="s">
        <v>136</v>
      </c>
      <c r="L243" s="129" t="s">
        <v>136</v>
      </c>
      <c r="M243" s="129" t="s">
        <v>136</v>
      </c>
      <c r="N243" s="129" t="s">
        <v>136</v>
      </c>
      <c r="O243" s="125" t="s">
        <v>136</v>
      </c>
      <c r="P243" s="129" t="s">
        <v>119</v>
      </c>
      <c r="Q243" s="129" t="s">
        <v>113</v>
      </c>
      <c r="R243" s="129">
        <v>1</v>
      </c>
      <c r="S243" s="129" t="s">
        <v>136</v>
      </c>
      <c r="T243" s="103">
        <v>0.14499999999999999</v>
      </c>
      <c r="U243" s="103">
        <f t="shared" si="28"/>
        <v>0.14499999999999999</v>
      </c>
      <c r="V243" s="102">
        <v>42767</v>
      </c>
      <c r="W243" s="102">
        <v>43009</v>
      </c>
      <c r="X243" s="125" t="s">
        <v>136</v>
      </c>
      <c r="Y243" s="129" t="s">
        <v>136</v>
      </c>
      <c r="Z243" s="129" t="s">
        <v>136</v>
      </c>
      <c r="AA243" s="129" t="s">
        <v>136</v>
      </c>
      <c r="AB243" s="129" t="s">
        <v>136</v>
      </c>
      <c r="AC243" s="100" t="s">
        <v>136</v>
      </c>
      <c r="AD243" s="100" t="s">
        <v>136</v>
      </c>
      <c r="AE243" s="100" t="s">
        <v>136</v>
      </c>
      <c r="AF243" s="100" t="s">
        <v>136</v>
      </c>
      <c r="AG243" s="130" t="s">
        <v>652</v>
      </c>
    </row>
    <row r="244" spans="1:34" ht="94.5" x14ac:dyDescent="0.25">
      <c r="A244" s="125">
        <v>165</v>
      </c>
      <c r="B244" s="125" t="str">
        <f>'Приложение № 3'!B199</f>
        <v>ул. Невского – 
СОШ № 59</v>
      </c>
      <c r="C244" s="127">
        <v>0.2</v>
      </c>
      <c r="D244" s="125">
        <v>3000</v>
      </c>
      <c r="E244" s="130">
        <f t="shared" si="31"/>
        <v>0.12</v>
      </c>
      <c r="F244" s="125">
        <v>60</v>
      </c>
      <c r="G244" s="130">
        <f t="shared" si="29"/>
        <v>0.1</v>
      </c>
      <c r="H244" s="125">
        <v>50</v>
      </c>
      <c r="I244" s="130">
        <f t="shared" si="30"/>
        <v>0.08</v>
      </c>
      <c r="J244" s="125">
        <v>40</v>
      </c>
      <c r="K244" s="129" t="s">
        <v>136</v>
      </c>
      <c r="L244" s="129" t="s">
        <v>136</v>
      </c>
      <c r="M244" s="129" t="s">
        <v>136</v>
      </c>
      <c r="N244" s="129" t="s">
        <v>136</v>
      </c>
      <c r="O244" s="125" t="s">
        <v>136</v>
      </c>
      <c r="P244" s="129" t="s">
        <v>119</v>
      </c>
      <c r="Q244" s="129" t="s">
        <v>113</v>
      </c>
      <c r="R244" s="129">
        <v>1</v>
      </c>
      <c r="S244" s="129" t="s">
        <v>136</v>
      </c>
      <c r="T244" s="103">
        <v>0.14499999999999999</v>
      </c>
      <c r="U244" s="103">
        <f t="shared" si="28"/>
        <v>0.14499999999999999</v>
      </c>
      <c r="V244" s="102">
        <v>42767</v>
      </c>
      <c r="W244" s="102">
        <v>43009</v>
      </c>
      <c r="X244" s="125" t="s">
        <v>136</v>
      </c>
      <c r="Y244" s="129" t="s">
        <v>136</v>
      </c>
      <c r="Z244" s="129" t="s">
        <v>136</v>
      </c>
      <c r="AA244" s="129" t="s">
        <v>136</v>
      </c>
      <c r="AB244" s="129" t="s">
        <v>136</v>
      </c>
      <c r="AC244" s="100" t="s">
        <v>136</v>
      </c>
      <c r="AD244" s="100" t="s">
        <v>136</v>
      </c>
      <c r="AE244" s="100" t="s">
        <v>136</v>
      </c>
      <c r="AF244" s="100" t="s">
        <v>136</v>
      </c>
      <c r="AG244" s="130" t="s">
        <v>652</v>
      </c>
    </row>
    <row r="245" spans="1:34" ht="94.5" x14ac:dyDescent="0.25">
      <c r="A245" s="125">
        <v>166</v>
      </c>
      <c r="B245" s="125" t="str">
        <f>'Приложение № 3'!B200</f>
        <v>б. Зеленый – 
Лицей № 74</v>
      </c>
      <c r="C245" s="127">
        <v>0.2</v>
      </c>
      <c r="D245" s="125">
        <v>3000</v>
      </c>
      <c r="E245" s="130">
        <f t="shared" si="31"/>
        <v>0.04</v>
      </c>
      <c r="F245" s="125">
        <v>20</v>
      </c>
      <c r="G245" s="130">
        <f t="shared" si="29"/>
        <v>0.02</v>
      </c>
      <c r="H245" s="125">
        <v>10</v>
      </c>
      <c r="I245" s="130">
        <f t="shared" si="30"/>
        <v>0</v>
      </c>
      <c r="J245" s="125">
        <v>0</v>
      </c>
      <c r="K245" s="129" t="s">
        <v>136</v>
      </c>
      <c r="L245" s="129" t="s">
        <v>136</v>
      </c>
      <c r="M245" s="129" t="s">
        <v>136</v>
      </c>
      <c r="N245" s="129" t="s">
        <v>136</v>
      </c>
      <c r="O245" s="125" t="s">
        <v>136</v>
      </c>
      <c r="P245" s="129" t="s">
        <v>119</v>
      </c>
      <c r="Q245" s="129" t="s">
        <v>113</v>
      </c>
      <c r="R245" s="129">
        <v>1</v>
      </c>
      <c r="S245" s="129" t="s">
        <v>136</v>
      </c>
      <c r="T245" s="103">
        <v>0.14499999999999999</v>
      </c>
      <c r="U245" s="103">
        <f t="shared" si="28"/>
        <v>0.14499999999999999</v>
      </c>
      <c r="V245" s="102">
        <v>42767</v>
      </c>
      <c r="W245" s="102">
        <v>43009</v>
      </c>
      <c r="X245" s="125" t="s">
        <v>136</v>
      </c>
      <c r="Y245" s="129" t="s">
        <v>136</v>
      </c>
      <c r="Z245" s="129" t="s">
        <v>136</v>
      </c>
      <c r="AA245" s="129" t="s">
        <v>136</v>
      </c>
      <c r="AB245" s="129" t="s">
        <v>136</v>
      </c>
      <c r="AC245" s="100" t="s">
        <v>136</v>
      </c>
      <c r="AD245" s="100" t="s">
        <v>136</v>
      </c>
      <c r="AE245" s="100" t="s">
        <v>136</v>
      </c>
      <c r="AF245" s="100" t="s">
        <v>136</v>
      </c>
      <c r="AG245" s="130" t="s">
        <v>652</v>
      </c>
    </row>
    <row r="246" spans="1:34" ht="94.5" x14ac:dyDescent="0.25">
      <c r="A246" s="125">
        <v>167</v>
      </c>
      <c r="B246" s="125" t="str">
        <f>'Приложение № 3'!B201</f>
        <v>ул. Краснознаменная – 
СОШ № 81</v>
      </c>
      <c r="C246" s="127">
        <v>0.2</v>
      </c>
      <c r="D246" s="125">
        <v>3000</v>
      </c>
      <c r="E246" s="130">
        <f t="shared" si="31"/>
        <v>0.04</v>
      </c>
      <c r="F246" s="125">
        <v>20</v>
      </c>
      <c r="G246" s="130">
        <f t="shared" si="29"/>
        <v>0.02</v>
      </c>
      <c r="H246" s="125">
        <v>10</v>
      </c>
      <c r="I246" s="130">
        <f t="shared" si="30"/>
        <v>0</v>
      </c>
      <c r="J246" s="125">
        <v>0</v>
      </c>
      <c r="K246" s="129" t="s">
        <v>136</v>
      </c>
      <c r="L246" s="129" t="s">
        <v>136</v>
      </c>
      <c r="M246" s="129" t="s">
        <v>136</v>
      </c>
      <c r="N246" s="129" t="s">
        <v>136</v>
      </c>
      <c r="O246" s="125" t="s">
        <v>136</v>
      </c>
      <c r="P246" s="129" t="s">
        <v>119</v>
      </c>
      <c r="Q246" s="129" t="s">
        <v>113</v>
      </c>
      <c r="R246" s="129">
        <v>1</v>
      </c>
      <c r="S246" s="129" t="s">
        <v>136</v>
      </c>
      <c r="T246" s="103">
        <v>0.14499999999999999</v>
      </c>
      <c r="U246" s="103">
        <f t="shared" si="28"/>
        <v>0.14499999999999999</v>
      </c>
      <c r="V246" s="102">
        <v>42767</v>
      </c>
      <c r="W246" s="102">
        <v>43009</v>
      </c>
      <c r="X246" s="125" t="s">
        <v>136</v>
      </c>
      <c r="Y246" s="129" t="s">
        <v>136</v>
      </c>
      <c r="Z246" s="129" t="s">
        <v>136</v>
      </c>
      <c r="AA246" s="129" t="s">
        <v>136</v>
      </c>
      <c r="AB246" s="129" t="s">
        <v>136</v>
      </c>
      <c r="AC246" s="100" t="s">
        <v>136</v>
      </c>
      <c r="AD246" s="100" t="s">
        <v>136</v>
      </c>
      <c r="AE246" s="100" t="s">
        <v>136</v>
      </c>
      <c r="AF246" s="100" t="s">
        <v>136</v>
      </c>
      <c r="AG246" s="130" t="s">
        <v>652</v>
      </c>
    </row>
    <row r="247" spans="1:34" ht="94.5" x14ac:dyDescent="0.25">
      <c r="A247" s="125">
        <v>168</v>
      </c>
      <c r="B247" s="125" t="str">
        <f>'Приложение № 3'!B202</f>
        <v>ул. Загородная – 
СОШ № 111</v>
      </c>
      <c r="C247" s="127">
        <v>0.2</v>
      </c>
      <c r="D247" s="125">
        <v>3000</v>
      </c>
      <c r="E247" s="130">
        <f t="shared" si="31"/>
        <v>0.04</v>
      </c>
      <c r="F247" s="125">
        <v>20</v>
      </c>
      <c r="G247" s="130">
        <f t="shared" si="29"/>
        <v>0.02</v>
      </c>
      <c r="H247" s="125">
        <v>10</v>
      </c>
      <c r="I247" s="130">
        <f t="shared" si="30"/>
        <v>0</v>
      </c>
      <c r="J247" s="125">
        <v>0</v>
      </c>
      <c r="K247" s="129" t="s">
        <v>136</v>
      </c>
      <c r="L247" s="129" t="s">
        <v>136</v>
      </c>
      <c r="M247" s="129" t="s">
        <v>136</v>
      </c>
      <c r="N247" s="129" t="s">
        <v>136</v>
      </c>
      <c r="O247" s="125" t="s">
        <v>136</v>
      </c>
      <c r="P247" s="129" t="s">
        <v>119</v>
      </c>
      <c r="Q247" s="129" t="s">
        <v>113</v>
      </c>
      <c r="R247" s="129">
        <v>1</v>
      </c>
      <c r="S247" s="129" t="s">
        <v>136</v>
      </c>
      <c r="T247" s="103">
        <v>0.14499999999999999</v>
      </c>
      <c r="U247" s="103">
        <f t="shared" si="28"/>
        <v>0.14499999999999999</v>
      </c>
      <c r="V247" s="102">
        <v>42767</v>
      </c>
      <c r="W247" s="102">
        <v>43009</v>
      </c>
      <c r="X247" s="125" t="s">
        <v>136</v>
      </c>
      <c r="Y247" s="129" t="s">
        <v>136</v>
      </c>
      <c r="Z247" s="129" t="s">
        <v>136</v>
      </c>
      <c r="AA247" s="129" t="s">
        <v>136</v>
      </c>
      <c r="AB247" s="129" t="s">
        <v>136</v>
      </c>
      <c r="AC247" s="100" t="s">
        <v>136</v>
      </c>
      <c r="AD247" s="100" t="s">
        <v>136</v>
      </c>
      <c r="AE247" s="100" t="s">
        <v>136</v>
      </c>
      <c r="AF247" s="100" t="s">
        <v>136</v>
      </c>
      <c r="AG247" s="130" t="s">
        <v>652</v>
      </c>
    </row>
    <row r="248" spans="1:34" ht="94.5" x14ac:dyDescent="0.25">
      <c r="A248" s="125">
        <v>169</v>
      </c>
      <c r="B248" s="125" t="str">
        <f>'Приложение № 3'!B203</f>
        <v>ул. Звездная – 
СОШ № 144</v>
      </c>
      <c r="C248" s="127">
        <v>0.2</v>
      </c>
      <c r="D248" s="125">
        <v>3000</v>
      </c>
      <c r="E248" s="130">
        <f t="shared" si="31"/>
        <v>0.04</v>
      </c>
      <c r="F248" s="125">
        <v>20</v>
      </c>
      <c r="G248" s="130">
        <f t="shared" si="29"/>
        <v>0.02</v>
      </c>
      <c r="H248" s="125">
        <v>10</v>
      </c>
      <c r="I248" s="130">
        <f t="shared" si="30"/>
        <v>0</v>
      </c>
      <c r="J248" s="125">
        <v>0</v>
      </c>
      <c r="K248" s="129" t="s">
        <v>136</v>
      </c>
      <c r="L248" s="129" t="s">
        <v>136</v>
      </c>
      <c r="M248" s="129" t="s">
        <v>136</v>
      </c>
      <c r="N248" s="129" t="s">
        <v>136</v>
      </c>
      <c r="O248" s="125" t="s">
        <v>136</v>
      </c>
      <c r="P248" s="129" t="s">
        <v>119</v>
      </c>
      <c r="Q248" s="129" t="s">
        <v>113</v>
      </c>
      <c r="R248" s="129">
        <v>1</v>
      </c>
      <c r="S248" s="129" t="s">
        <v>136</v>
      </c>
      <c r="T248" s="103">
        <v>0.14499999999999999</v>
      </c>
      <c r="U248" s="103">
        <f t="shared" si="28"/>
        <v>0.14499999999999999</v>
      </c>
      <c r="V248" s="102">
        <v>42767</v>
      </c>
      <c r="W248" s="102">
        <v>43009</v>
      </c>
      <c r="X248" s="125" t="s">
        <v>136</v>
      </c>
      <c r="Y248" s="129" t="s">
        <v>136</v>
      </c>
      <c r="Z248" s="129" t="s">
        <v>136</v>
      </c>
      <c r="AA248" s="129" t="s">
        <v>136</v>
      </c>
      <c r="AB248" s="129" t="s">
        <v>136</v>
      </c>
      <c r="AC248" s="100" t="s">
        <v>136</v>
      </c>
      <c r="AD248" s="100" t="s">
        <v>136</v>
      </c>
      <c r="AE248" s="100" t="s">
        <v>136</v>
      </c>
      <c r="AF248" s="100" t="s">
        <v>136</v>
      </c>
      <c r="AG248" s="130" t="s">
        <v>652</v>
      </c>
    </row>
    <row r="249" spans="1:34" ht="94.5" x14ac:dyDescent="0.25">
      <c r="A249" s="125">
        <v>170</v>
      </c>
      <c r="B249" s="125" t="str">
        <f>'Приложение № 3'!B204</f>
        <v>ул. 4-я Поселковая – 
КШИ № 9</v>
      </c>
      <c r="C249" s="127">
        <v>0.2</v>
      </c>
      <c r="D249" s="125">
        <v>3000</v>
      </c>
      <c r="E249" s="130">
        <f t="shared" si="31"/>
        <v>0.04</v>
      </c>
      <c r="F249" s="125">
        <v>20</v>
      </c>
      <c r="G249" s="130">
        <f t="shared" si="29"/>
        <v>0.02</v>
      </c>
      <c r="H249" s="125">
        <v>10</v>
      </c>
      <c r="I249" s="130">
        <f t="shared" si="30"/>
        <v>0</v>
      </c>
      <c r="J249" s="125">
        <v>0</v>
      </c>
      <c r="K249" s="129" t="s">
        <v>136</v>
      </c>
      <c r="L249" s="129" t="s">
        <v>136</v>
      </c>
      <c r="M249" s="129" t="s">
        <v>136</v>
      </c>
      <c r="N249" s="129" t="s">
        <v>136</v>
      </c>
      <c r="O249" s="125" t="s">
        <v>136</v>
      </c>
      <c r="P249" s="129" t="s">
        <v>119</v>
      </c>
      <c r="Q249" s="129" t="s">
        <v>113</v>
      </c>
      <c r="R249" s="129">
        <v>1</v>
      </c>
      <c r="S249" s="129" t="s">
        <v>136</v>
      </c>
      <c r="T249" s="103">
        <v>0.14499999999999999</v>
      </c>
      <c r="U249" s="103">
        <f t="shared" si="28"/>
        <v>0.14499999999999999</v>
      </c>
      <c r="V249" s="102">
        <v>42767</v>
      </c>
      <c r="W249" s="102">
        <v>43009</v>
      </c>
      <c r="X249" s="125" t="s">
        <v>136</v>
      </c>
      <c r="Y249" s="129" t="s">
        <v>136</v>
      </c>
      <c r="Z249" s="129" t="s">
        <v>136</v>
      </c>
      <c r="AA249" s="129" t="s">
        <v>136</v>
      </c>
      <c r="AB249" s="129" t="s">
        <v>136</v>
      </c>
      <c r="AC249" s="100" t="s">
        <v>136</v>
      </c>
      <c r="AD249" s="100" t="s">
        <v>136</v>
      </c>
      <c r="AE249" s="100" t="s">
        <v>136</v>
      </c>
      <c r="AF249" s="100" t="s">
        <v>136</v>
      </c>
      <c r="AG249" s="130" t="s">
        <v>652</v>
      </c>
    </row>
    <row r="250" spans="1:34" ht="94.5" x14ac:dyDescent="0.25">
      <c r="A250" s="125">
        <v>171</v>
      </c>
      <c r="B250" s="125" t="str">
        <f>'Приложение № 3'!B205</f>
        <v>ул. 1-я Учхозная – 
СОШ № 33</v>
      </c>
      <c r="C250" s="127">
        <v>0.2</v>
      </c>
      <c r="D250" s="125">
        <v>3000</v>
      </c>
      <c r="E250" s="130">
        <f t="shared" si="31"/>
        <v>0.04</v>
      </c>
      <c r="F250" s="125">
        <v>20</v>
      </c>
      <c r="G250" s="130">
        <f t="shared" si="29"/>
        <v>0.02</v>
      </c>
      <c r="H250" s="125">
        <v>10</v>
      </c>
      <c r="I250" s="130">
        <f t="shared" si="30"/>
        <v>0</v>
      </c>
      <c r="J250" s="125">
        <v>0</v>
      </c>
      <c r="K250" s="129" t="s">
        <v>136</v>
      </c>
      <c r="L250" s="129" t="s">
        <v>136</v>
      </c>
      <c r="M250" s="129" t="s">
        <v>136</v>
      </c>
      <c r="N250" s="129" t="s">
        <v>136</v>
      </c>
      <c r="O250" s="125" t="s">
        <v>136</v>
      </c>
      <c r="P250" s="129" t="s">
        <v>119</v>
      </c>
      <c r="Q250" s="129" t="s">
        <v>113</v>
      </c>
      <c r="R250" s="129">
        <v>1</v>
      </c>
      <c r="S250" s="129" t="s">
        <v>136</v>
      </c>
      <c r="T250" s="103">
        <v>0.14499999999999999</v>
      </c>
      <c r="U250" s="103">
        <f t="shared" si="28"/>
        <v>0.14499999999999999</v>
      </c>
      <c r="V250" s="102">
        <v>42767</v>
      </c>
      <c r="W250" s="102">
        <v>43009</v>
      </c>
      <c r="X250" s="125" t="s">
        <v>136</v>
      </c>
      <c r="Y250" s="129" t="s">
        <v>136</v>
      </c>
      <c r="Z250" s="129" t="s">
        <v>136</v>
      </c>
      <c r="AA250" s="129" t="s">
        <v>136</v>
      </c>
      <c r="AB250" s="129" t="s">
        <v>136</v>
      </c>
      <c r="AC250" s="100" t="s">
        <v>136</v>
      </c>
      <c r="AD250" s="100" t="s">
        <v>136</v>
      </c>
      <c r="AE250" s="100" t="s">
        <v>136</v>
      </c>
      <c r="AF250" s="100" t="s">
        <v>136</v>
      </c>
      <c r="AG250" s="130" t="s">
        <v>652</v>
      </c>
    </row>
    <row r="251" spans="1:34" ht="94.5" x14ac:dyDescent="0.25">
      <c r="A251" s="125">
        <v>172</v>
      </c>
      <c r="B251" s="125" t="str">
        <f>'Приложение № 3'!B206</f>
        <v>мкр. "Береговой", 
ул. Пролетарская, д. 3</v>
      </c>
      <c r="C251" s="127">
        <v>0.2</v>
      </c>
      <c r="D251" s="125">
        <v>3000</v>
      </c>
      <c r="E251" s="130">
        <f t="shared" si="31"/>
        <v>0.04</v>
      </c>
      <c r="F251" s="125">
        <v>20</v>
      </c>
      <c r="G251" s="130">
        <f t="shared" si="29"/>
        <v>0.02</v>
      </c>
      <c r="H251" s="125">
        <v>10</v>
      </c>
      <c r="I251" s="130">
        <f t="shared" si="30"/>
        <v>0</v>
      </c>
      <c r="J251" s="125">
        <v>0</v>
      </c>
      <c r="K251" s="129" t="s">
        <v>136</v>
      </c>
      <c r="L251" s="129" t="s">
        <v>136</v>
      </c>
      <c r="M251" s="129" t="s">
        <v>136</v>
      </c>
      <c r="N251" s="129" t="s">
        <v>136</v>
      </c>
      <c r="O251" s="125" t="s">
        <v>136</v>
      </c>
      <c r="P251" s="129" t="s">
        <v>119</v>
      </c>
      <c r="Q251" s="129" t="s">
        <v>113</v>
      </c>
      <c r="R251" s="129">
        <v>1</v>
      </c>
      <c r="S251" s="129" t="s">
        <v>136</v>
      </c>
      <c r="T251" s="103">
        <v>0.14499999999999999</v>
      </c>
      <c r="U251" s="103">
        <f t="shared" si="28"/>
        <v>0.14499999999999999</v>
      </c>
      <c r="V251" s="102">
        <v>42767</v>
      </c>
      <c r="W251" s="102">
        <v>43009</v>
      </c>
      <c r="X251" s="125" t="s">
        <v>136</v>
      </c>
      <c r="Y251" s="129" t="s">
        <v>136</v>
      </c>
      <c r="Z251" s="129" t="s">
        <v>136</v>
      </c>
      <c r="AA251" s="129" t="s">
        <v>136</v>
      </c>
      <c r="AB251" s="129" t="s">
        <v>136</v>
      </c>
      <c r="AC251" s="100" t="s">
        <v>136</v>
      </c>
      <c r="AD251" s="100" t="s">
        <v>136</v>
      </c>
      <c r="AE251" s="100" t="s">
        <v>136</v>
      </c>
      <c r="AF251" s="100" t="s">
        <v>136</v>
      </c>
      <c r="AG251" s="130" t="s">
        <v>652</v>
      </c>
    </row>
    <row r="252" spans="1:34" ht="94.5" x14ac:dyDescent="0.25">
      <c r="A252" s="125">
        <v>173</v>
      </c>
      <c r="B252" s="125" t="str">
        <f>'Приложение № 3'!B207</f>
        <v>мкр. "Большие поля", 
ул. Первомайская, д. 1</v>
      </c>
      <c r="C252" s="127">
        <v>0.2</v>
      </c>
      <c r="D252" s="125">
        <v>3000</v>
      </c>
      <c r="E252" s="130">
        <f t="shared" si="31"/>
        <v>0.04</v>
      </c>
      <c r="F252" s="125">
        <v>20</v>
      </c>
      <c r="G252" s="130">
        <f t="shared" si="29"/>
        <v>0.02</v>
      </c>
      <c r="H252" s="125">
        <v>10</v>
      </c>
      <c r="I252" s="130">
        <f t="shared" si="30"/>
        <v>0</v>
      </c>
      <c r="J252" s="125">
        <v>0</v>
      </c>
      <c r="K252" s="129" t="s">
        <v>136</v>
      </c>
      <c r="L252" s="129" t="s">
        <v>136</v>
      </c>
      <c r="M252" s="129" t="s">
        <v>136</v>
      </c>
      <c r="N252" s="129" t="s">
        <v>136</v>
      </c>
      <c r="O252" s="125" t="s">
        <v>136</v>
      </c>
      <c r="P252" s="129" t="s">
        <v>119</v>
      </c>
      <c r="Q252" s="129" t="s">
        <v>113</v>
      </c>
      <c r="R252" s="129">
        <v>1</v>
      </c>
      <c r="S252" s="129" t="s">
        <v>136</v>
      </c>
      <c r="T252" s="103">
        <v>0.14499999999999999</v>
      </c>
      <c r="U252" s="103">
        <f t="shared" si="28"/>
        <v>0.14499999999999999</v>
      </c>
      <c r="V252" s="102">
        <v>42767</v>
      </c>
      <c r="W252" s="102">
        <v>43009</v>
      </c>
      <c r="X252" s="125" t="s">
        <v>136</v>
      </c>
      <c r="Y252" s="129" t="s">
        <v>136</v>
      </c>
      <c r="Z252" s="129" t="s">
        <v>136</v>
      </c>
      <c r="AA252" s="129" t="s">
        <v>136</v>
      </c>
      <c r="AB252" s="129" t="s">
        <v>136</v>
      </c>
      <c r="AC252" s="100" t="s">
        <v>136</v>
      </c>
      <c r="AD252" s="100" t="s">
        <v>136</v>
      </c>
      <c r="AE252" s="100" t="s">
        <v>136</v>
      </c>
      <c r="AF252" s="100" t="s">
        <v>136</v>
      </c>
      <c r="AG252" s="130" t="s">
        <v>652</v>
      </c>
    </row>
    <row r="253" spans="1:34" s="56" customFormat="1" ht="47.25" x14ac:dyDescent="0.25">
      <c r="A253" s="126">
        <v>174</v>
      </c>
      <c r="B253" s="125" t="str">
        <f>'Приложение № 3'!B208</f>
        <v>ул. Котовского, от 
ул. К. Маркса до 
ул. Орловского</v>
      </c>
      <c r="C253" s="127">
        <v>0.34</v>
      </c>
      <c r="D253" s="126">
        <v>2040</v>
      </c>
      <c r="E253" s="128">
        <f t="shared" si="31"/>
        <v>0.13600000000000001</v>
      </c>
      <c r="F253" s="126">
        <v>40</v>
      </c>
      <c r="G253" s="128">
        <f t="shared" si="29"/>
        <v>0.11900000000000001</v>
      </c>
      <c r="H253" s="126">
        <v>35</v>
      </c>
      <c r="I253" s="128">
        <f t="shared" si="30"/>
        <v>0.11900000000000001</v>
      </c>
      <c r="J253" s="126">
        <v>35</v>
      </c>
      <c r="K253" s="125" t="s">
        <v>136</v>
      </c>
      <c r="L253" s="129" t="s">
        <v>136</v>
      </c>
      <c r="M253" s="125" t="s">
        <v>136</v>
      </c>
      <c r="N253" s="125" t="s">
        <v>136</v>
      </c>
      <c r="O253" s="125" t="s">
        <v>136</v>
      </c>
      <c r="P253" s="57" t="s">
        <v>136</v>
      </c>
      <c r="Q253" s="57" t="s">
        <v>136</v>
      </c>
      <c r="R253" s="57" t="s">
        <v>136</v>
      </c>
      <c r="S253" s="57" t="s">
        <v>136</v>
      </c>
      <c r="T253" s="58" t="s">
        <v>136</v>
      </c>
      <c r="U253" s="58" t="s">
        <v>136</v>
      </c>
      <c r="V253" s="58" t="s">
        <v>136</v>
      </c>
      <c r="W253" s="58" t="s">
        <v>136</v>
      </c>
      <c r="X253" s="125" t="s">
        <v>136</v>
      </c>
      <c r="Y253" s="125" t="s">
        <v>136</v>
      </c>
      <c r="Z253" s="125" t="s">
        <v>136</v>
      </c>
      <c r="AA253" s="125" t="s">
        <v>136</v>
      </c>
      <c r="AB253" s="125" t="s">
        <v>136</v>
      </c>
      <c r="AC253" s="59" t="s">
        <v>136</v>
      </c>
      <c r="AD253" s="59" t="s">
        <v>136</v>
      </c>
      <c r="AE253" s="59" t="s">
        <v>136</v>
      </c>
      <c r="AF253" s="59" t="s">
        <v>136</v>
      </c>
      <c r="AG253" s="126" t="s">
        <v>136</v>
      </c>
      <c r="AH253" s="193"/>
    </row>
    <row r="254" spans="1:34" ht="31.5" x14ac:dyDescent="0.25">
      <c r="A254" s="245">
        <v>175</v>
      </c>
      <c r="B254" s="214" t="str">
        <f>'Приложение № 3'!B209</f>
        <v>ул. 10 лет Октября, от 
ул. Думской до Сыропятского тракта</v>
      </c>
      <c r="C254" s="261">
        <v>6.2900999999999998</v>
      </c>
      <c r="D254" s="245">
        <v>119510</v>
      </c>
      <c r="E254" s="243">
        <f>C254*F254/100</f>
        <v>3.1450499999999999</v>
      </c>
      <c r="F254" s="245">
        <v>50</v>
      </c>
      <c r="G254" s="243">
        <f>C254*H254/100</f>
        <v>2.5160399999999998</v>
      </c>
      <c r="H254" s="245">
        <v>40</v>
      </c>
      <c r="I254" s="243">
        <f>J254*C254/100</f>
        <v>1.88703</v>
      </c>
      <c r="J254" s="245">
        <v>30</v>
      </c>
      <c r="K254" s="214" t="s">
        <v>45</v>
      </c>
      <c r="L254" s="214" t="s">
        <v>12</v>
      </c>
      <c r="M254" s="214" t="s">
        <v>45</v>
      </c>
      <c r="N254" s="214" t="s">
        <v>45</v>
      </c>
      <c r="O254" s="214" t="s">
        <v>136</v>
      </c>
      <c r="P254" s="251" t="s">
        <v>136</v>
      </c>
      <c r="Q254" s="251" t="s">
        <v>136</v>
      </c>
      <c r="R254" s="251" t="s">
        <v>136</v>
      </c>
      <c r="S254" s="251" t="s">
        <v>136</v>
      </c>
      <c r="T254" s="251" t="s">
        <v>136</v>
      </c>
      <c r="U254" s="251" t="s">
        <v>136</v>
      </c>
      <c r="V254" s="251" t="s">
        <v>136</v>
      </c>
      <c r="W254" s="251" t="s">
        <v>136</v>
      </c>
      <c r="X254" s="214" t="s">
        <v>593</v>
      </c>
      <c r="Y254" s="129" t="s">
        <v>111</v>
      </c>
      <c r="Z254" s="129" t="s">
        <v>136</v>
      </c>
      <c r="AA254" s="125">
        <v>1</v>
      </c>
      <c r="AB254" s="125" t="s">
        <v>136</v>
      </c>
      <c r="AC254" s="127">
        <f>SUM(AC255:AC258)</f>
        <v>0.44000000000000006</v>
      </c>
      <c r="AD254" s="127" t="s">
        <v>136</v>
      </c>
      <c r="AE254" s="99" t="s">
        <v>136</v>
      </c>
      <c r="AF254" s="99" t="s">
        <v>136</v>
      </c>
      <c r="AG254" s="214" t="s">
        <v>653</v>
      </c>
    </row>
    <row r="255" spans="1:34" s="56" customFormat="1" x14ac:dyDescent="0.25">
      <c r="A255" s="265"/>
      <c r="B255" s="248"/>
      <c r="C255" s="267"/>
      <c r="D255" s="265"/>
      <c r="E255" s="264"/>
      <c r="F255" s="265"/>
      <c r="G255" s="264"/>
      <c r="H255" s="265"/>
      <c r="I255" s="264"/>
      <c r="J255" s="265"/>
      <c r="K255" s="215"/>
      <c r="L255" s="248"/>
      <c r="M255" s="215"/>
      <c r="N255" s="215"/>
      <c r="O255" s="215"/>
      <c r="P255" s="252"/>
      <c r="Q255" s="252"/>
      <c r="R255" s="252"/>
      <c r="S255" s="252"/>
      <c r="T255" s="252"/>
      <c r="U255" s="252"/>
      <c r="V255" s="252"/>
      <c r="W255" s="252"/>
      <c r="X255" s="215"/>
      <c r="Y255" s="125" t="s">
        <v>101</v>
      </c>
      <c r="Z255" s="125" t="s">
        <v>113</v>
      </c>
      <c r="AA255" s="125">
        <v>6</v>
      </c>
      <c r="AB255" s="125" t="s">
        <v>136</v>
      </c>
      <c r="AC255" s="128">
        <v>0.03</v>
      </c>
      <c r="AD255" s="107">
        <f>AC255/AA255</f>
        <v>5.0000000000000001E-3</v>
      </c>
      <c r="AE255" s="105">
        <v>43160</v>
      </c>
      <c r="AF255" s="105">
        <v>43374</v>
      </c>
      <c r="AG255" s="248"/>
      <c r="AH255" s="193"/>
    </row>
    <row r="256" spans="1:34" s="56" customFormat="1" ht="47.25" x14ac:dyDescent="0.25">
      <c r="A256" s="265"/>
      <c r="B256" s="248"/>
      <c r="C256" s="267"/>
      <c r="D256" s="265"/>
      <c r="E256" s="264"/>
      <c r="F256" s="265"/>
      <c r="G256" s="264"/>
      <c r="H256" s="265"/>
      <c r="I256" s="264"/>
      <c r="J256" s="265"/>
      <c r="K256" s="125" t="s">
        <v>186</v>
      </c>
      <c r="L256" s="248"/>
      <c r="M256" s="125" t="s">
        <v>186</v>
      </c>
      <c r="N256" s="125" t="s">
        <v>186</v>
      </c>
      <c r="O256" s="125" t="s">
        <v>136</v>
      </c>
      <c r="P256" s="57" t="s">
        <v>136</v>
      </c>
      <c r="Q256" s="57" t="s">
        <v>136</v>
      </c>
      <c r="R256" s="57" t="s">
        <v>136</v>
      </c>
      <c r="S256" s="57" t="s">
        <v>136</v>
      </c>
      <c r="T256" s="57" t="s">
        <v>136</v>
      </c>
      <c r="U256" s="57" t="s">
        <v>136</v>
      </c>
      <c r="V256" s="57" t="s">
        <v>136</v>
      </c>
      <c r="W256" s="57" t="s">
        <v>136</v>
      </c>
      <c r="X256" s="125" t="s">
        <v>594</v>
      </c>
      <c r="Y256" s="125" t="s">
        <v>120</v>
      </c>
      <c r="Z256" s="125" t="s">
        <v>116</v>
      </c>
      <c r="AA256" s="125">
        <v>200</v>
      </c>
      <c r="AB256" s="125" t="s">
        <v>136</v>
      </c>
      <c r="AC256" s="128">
        <v>0.25</v>
      </c>
      <c r="AD256" s="107">
        <f>AC256/AA256</f>
        <v>1.25E-3</v>
      </c>
      <c r="AE256" s="105">
        <v>43191</v>
      </c>
      <c r="AF256" s="105">
        <v>43374</v>
      </c>
      <c r="AG256" s="248"/>
      <c r="AH256" s="193"/>
    </row>
    <row r="257" spans="1:34" s="56" customFormat="1" ht="47.25" x14ac:dyDescent="0.25">
      <c r="A257" s="265"/>
      <c r="B257" s="248"/>
      <c r="C257" s="267"/>
      <c r="D257" s="265"/>
      <c r="E257" s="264"/>
      <c r="F257" s="265"/>
      <c r="G257" s="264"/>
      <c r="H257" s="265"/>
      <c r="I257" s="264"/>
      <c r="J257" s="265"/>
      <c r="K257" s="125" t="s">
        <v>187</v>
      </c>
      <c r="L257" s="248"/>
      <c r="M257" s="125" t="s">
        <v>187</v>
      </c>
      <c r="N257" s="125" t="s">
        <v>187</v>
      </c>
      <c r="O257" s="125" t="s">
        <v>136</v>
      </c>
      <c r="P257" s="57" t="s">
        <v>136</v>
      </c>
      <c r="Q257" s="57" t="s">
        <v>136</v>
      </c>
      <c r="R257" s="57" t="s">
        <v>136</v>
      </c>
      <c r="S257" s="57" t="s">
        <v>136</v>
      </c>
      <c r="T257" s="57" t="s">
        <v>136</v>
      </c>
      <c r="U257" s="57" t="s">
        <v>136</v>
      </c>
      <c r="V257" s="57" t="s">
        <v>136</v>
      </c>
      <c r="W257" s="57" t="s">
        <v>136</v>
      </c>
      <c r="X257" s="125" t="s">
        <v>596</v>
      </c>
      <c r="Y257" s="125" t="s">
        <v>120</v>
      </c>
      <c r="Z257" s="125" t="s">
        <v>116</v>
      </c>
      <c r="AA257" s="125">
        <v>100</v>
      </c>
      <c r="AB257" s="125" t="s">
        <v>136</v>
      </c>
      <c r="AC257" s="128">
        <v>0.125</v>
      </c>
      <c r="AD257" s="107">
        <f>AC257/AA257</f>
        <v>1.25E-3</v>
      </c>
      <c r="AE257" s="105">
        <v>43191</v>
      </c>
      <c r="AF257" s="105">
        <v>43374</v>
      </c>
      <c r="AG257" s="248"/>
      <c r="AH257" s="193"/>
    </row>
    <row r="258" spans="1:34" s="56" customFormat="1" ht="63" x14ac:dyDescent="0.25">
      <c r="A258" s="246"/>
      <c r="B258" s="215"/>
      <c r="C258" s="262"/>
      <c r="D258" s="246"/>
      <c r="E258" s="244"/>
      <c r="F258" s="246"/>
      <c r="G258" s="244"/>
      <c r="H258" s="246"/>
      <c r="I258" s="244"/>
      <c r="J258" s="246"/>
      <c r="K258" s="125" t="s">
        <v>188</v>
      </c>
      <c r="L258" s="215"/>
      <c r="M258" s="125" t="s">
        <v>188</v>
      </c>
      <c r="N258" s="125" t="s">
        <v>188</v>
      </c>
      <c r="O258" s="125" t="s">
        <v>136</v>
      </c>
      <c r="P258" s="57" t="s">
        <v>136</v>
      </c>
      <c r="Q258" s="57" t="s">
        <v>136</v>
      </c>
      <c r="R258" s="57" t="s">
        <v>136</v>
      </c>
      <c r="S258" s="57" t="s">
        <v>136</v>
      </c>
      <c r="T258" s="57" t="s">
        <v>136</v>
      </c>
      <c r="U258" s="57" t="s">
        <v>136</v>
      </c>
      <c r="V258" s="57" t="s">
        <v>136</v>
      </c>
      <c r="W258" s="57" t="s">
        <v>136</v>
      </c>
      <c r="X258" s="125" t="s">
        <v>597</v>
      </c>
      <c r="Y258" s="125" t="s">
        <v>101</v>
      </c>
      <c r="Z258" s="125" t="s">
        <v>113</v>
      </c>
      <c r="AA258" s="125">
        <v>7</v>
      </c>
      <c r="AB258" s="125" t="s">
        <v>136</v>
      </c>
      <c r="AC258" s="128">
        <v>3.5000000000000003E-2</v>
      </c>
      <c r="AD258" s="107">
        <f>AC258/AA258</f>
        <v>5.0000000000000001E-3</v>
      </c>
      <c r="AE258" s="105">
        <v>43160</v>
      </c>
      <c r="AF258" s="105">
        <v>43374</v>
      </c>
      <c r="AG258" s="215"/>
      <c r="AH258" s="193"/>
    </row>
    <row r="259" spans="1:34" s="56" customFormat="1" ht="60.75" customHeight="1" x14ac:dyDescent="0.25">
      <c r="A259" s="245">
        <v>176</v>
      </c>
      <c r="B259" s="214" t="str">
        <f>'Приложение № 3'!B213</f>
        <v>ул. 70 лет Октября, от 
б. Архитекторов до 
ул. 3-я Енисейская</v>
      </c>
      <c r="C259" s="261">
        <v>2.5030000000000001</v>
      </c>
      <c r="D259" s="245">
        <v>50000</v>
      </c>
      <c r="E259" s="243">
        <f>C259*F259/100</f>
        <v>1.5018</v>
      </c>
      <c r="F259" s="245">
        <v>60</v>
      </c>
      <c r="G259" s="243">
        <f>H259*C259/100</f>
        <v>1.2515000000000001</v>
      </c>
      <c r="H259" s="245">
        <v>50</v>
      </c>
      <c r="I259" s="243">
        <f>J259*C259/100</f>
        <v>1.0012000000000001</v>
      </c>
      <c r="J259" s="245">
        <v>40</v>
      </c>
      <c r="K259" s="214" t="s">
        <v>189</v>
      </c>
      <c r="L259" s="214" t="s">
        <v>46</v>
      </c>
      <c r="M259" s="214" t="s">
        <v>189</v>
      </c>
      <c r="N259" s="214" t="s">
        <v>189</v>
      </c>
      <c r="O259" s="214" t="s">
        <v>136</v>
      </c>
      <c r="P259" s="253" t="s">
        <v>136</v>
      </c>
      <c r="Q259" s="253" t="s">
        <v>136</v>
      </c>
      <c r="R259" s="253" t="s">
        <v>136</v>
      </c>
      <c r="S259" s="253" t="s">
        <v>136</v>
      </c>
      <c r="T259" s="253" t="s">
        <v>136</v>
      </c>
      <c r="U259" s="253" t="s">
        <v>136</v>
      </c>
      <c r="V259" s="253" t="s">
        <v>136</v>
      </c>
      <c r="W259" s="253" t="s">
        <v>136</v>
      </c>
      <c r="X259" s="214" t="s">
        <v>598</v>
      </c>
      <c r="Y259" s="129" t="s">
        <v>111</v>
      </c>
      <c r="Z259" s="129" t="s">
        <v>136</v>
      </c>
      <c r="AA259" s="125">
        <v>1</v>
      </c>
      <c r="AB259" s="125" t="s">
        <v>136</v>
      </c>
      <c r="AC259" s="127">
        <f>SUM(AC260:AC262)</f>
        <v>1.5649999999999999</v>
      </c>
      <c r="AD259" s="131" t="s">
        <v>136</v>
      </c>
      <c r="AE259" s="99" t="s">
        <v>136</v>
      </c>
      <c r="AF259" s="99" t="s">
        <v>136</v>
      </c>
      <c r="AG259" s="214" t="s">
        <v>656</v>
      </c>
      <c r="AH259" s="193"/>
    </row>
    <row r="260" spans="1:34" s="56" customFormat="1" x14ac:dyDescent="0.25">
      <c r="A260" s="265"/>
      <c r="B260" s="248"/>
      <c r="C260" s="267"/>
      <c r="D260" s="265"/>
      <c r="E260" s="264"/>
      <c r="F260" s="265"/>
      <c r="G260" s="264"/>
      <c r="H260" s="265"/>
      <c r="I260" s="264"/>
      <c r="J260" s="265"/>
      <c r="K260" s="215"/>
      <c r="L260" s="248"/>
      <c r="M260" s="215"/>
      <c r="N260" s="215"/>
      <c r="O260" s="215"/>
      <c r="P260" s="254"/>
      <c r="Q260" s="254"/>
      <c r="R260" s="254"/>
      <c r="S260" s="254"/>
      <c r="T260" s="254"/>
      <c r="U260" s="254"/>
      <c r="V260" s="254"/>
      <c r="W260" s="254"/>
      <c r="X260" s="215"/>
      <c r="Y260" s="125" t="s">
        <v>101</v>
      </c>
      <c r="Z260" s="125" t="s">
        <v>113</v>
      </c>
      <c r="AA260" s="125">
        <v>6</v>
      </c>
      <c r="AB260" s="125" t="s">
        <v>136</v>
      </c>
      <c r="AC260" s="128">
        <v>0.03</v>
      </c>
      <c r="AD260" s="107">
        <f>AC260/AA260</f>
        <v>5.0000000000000001E-3</v>
      </c>
      <c r="AE260" s="105">
        <v>43160</v>
      </c>
      <c r="AF260" s="105">
        <v>43374</v>
      </c>
      <c r="AG260" s="248"/>
      <c r="AH260" s="193"/>
    </row>
    <row r="261" spans="1:34" s="56" customFormat="1" ht="47.25" x14ac:dyDescent="0.25">
      <c r="A261" s="265"/>
      <c r="B261" s="248"/>
      <c r="C261" s="267"/>
      <c r="D261" s="265"/>
      <c r="E261" s="264"/>
      <c r="F261" s="265"/>
      <c r="G261" s="264"/>
      <c r="H261" s="265"/>
      <c r="I261" s="264"/>
      <c r="J261" s="265"/>
      <c r="K261" s="125" t="s">
        <v>190</v>
      </c>
      <c r="L261" s="248"/>
      <c r="M261" s="125" t="s">
        <v>190</v>
      </c>
      <c r="N261" s="125" t="s">
        <v>190</v>
      </c>
      <c r="O261" s="125" t="s">
        <v>136</v>
      </c>
      <c r="P261" s="57" t="s">
        <v>136</v>
      </c>
      <c r="Q261" s="57" t="s">
        <v>136</v>
      </c>
      <c r="R261" s="57" t="s">
        <v>136</v>
      </c>
      <c r="S261" s="57" t="s">
        <v>136</v>
      </c>
      <c r="T261" s="57" t="s">
        <v>136</v>
      </c>
      <c r="U261" s="57" t="s">
        <v>136</v>
      </c>
      <c r="V261" s="57" t="s">
        <v>136</v>
      </c>
      <c r="W261" s="57" t="s">
        <v>136</v>
      </c>
      <c r="X261" s="125" t="s">
        <v>599</v>
      </c>
      <c r="Y261" s="125" t="s">
        <v>101</v>
      </c>
      <c r="Z261" s="125" t="s">
        <v>113</v>
      </c>
      <c r="AA261" s="125">
        <v>7</v>
      </c>
      <c r="AB261" s="125" t="s">
        <v>136</v>
      </c>
      <c r="AC261" s="128">
        <v>3.5000000000000003E-2</v>
      </c>
      <c r="AD261" s="107">
        <f>AC261/AA261</f>
        <v>5.0000000000000001E-3</v>
      </c>
      <c r="AE261" s="105">
        <v>43160</v>
      </c>
      <c r="AF261" s="105">
        <v>43374</v>
      </c>
      <c r="AG261" s="248"/>
      <c r="AH261" s="193"/>
    </row>
    <row r="262" spans="1:34" s="56" customFormat="1" ht="47.25" x14ac:dyDescent="0.25">
      <c r="A262" s="246"/>
      <c r="B262" s="215"/>
      <c r="C262" s="262"/>
      <c r="D262" s="246"/>
      <c r="E262" s="244"/>
      <c r="F262" s="246"/>
      <c r="G262" s="244"/>
      <c r="H262" s="246"/>
      <c r="I262" s="244"/>
      <c r="J262" s="246"/>
      <c r="K262" s="125" t="s">
        <v>191</v>
      </c>
      <c r="L262" s="215"/>
      <c r="M262" s="125" t="s">
        <v>191</v>
      </c>
      <c r="N262" s="125" t="s">
        <v>191</v>
      </c>
      <c r="O262" s="125" t="s">
        <v>136</v>
      </c>
      <c r="P262" s="57" t="s">
        <v>136</v>
      </c>
      <c r="Q262" s="57" t="s">
        <v>136</v>
      </c>
      <c r="R262" s="57" t="s">
        <v>136</v>
      </c>
      <c r="S262" s="57" t="s">
        <v>136</v>
      </c>
      <c r="T262" s="57" t="s">
        <v>136</v>
      </c>
      <c r="U262" s="57" t="s">
        <v>136</v>
      </c>
      <c r="V262" s="57" t="s">
        <v>136</v>
      </c>
      <c r="W262" s="57" t="s">
        <v>136</v>
      </c>
      <c r="X262" s="125" t="s">
        <v>600</v>
      </c>
      <c r="Y262" s="125" t="s">
        <v>121</v>
      </c>
      <c r="Z262" s="125" t="s">
        <v>113</v>
      </c>
      <c r="AA262" s="125">
        <v>1</v>
      </c>
      <c r="AB262" s="125" t="s">
        <v>136</v>
      </c>
      <c r="AC262" s="128">
        <v>1.5</v>
      </c>
      <c r="AD262" s="107">
        <f>AC262/AA262</f>
        <v>1.5</v>
      </c>
      <c r="AE262" s="105">
        <v>43282</v>
      </c>
      <c r="AF262" s="105">
        <v>43374</v>
      </c>
      <c r="AG262" s="215"/>
      <c r="AH262" s="193"/>
    </row>
    <row r="263" spans="1:34" s="56" customFormat="1" ht="76.5" customHeight="1" x14ac:dyDescent="0.25">
      <c r="A263" s="245">
        <v>177</v>
      </c>
      <c r="B263" s="214" t="str">
        <f>'Приложение № 3'!B216</f>
        <v xml:space="preserve">б. Архитекторов, от 
ул. Волгоградской  до 
дороги к СК "Арена-Омск" </v>
      </c>
      <c r="C263" s="261">
        <v>2.6677</v>
      </c>
      <c r="D263" s="245">
        <v>24030</v>
      </c>
      <c r="E263" s="243">
        <v>2.67</v>
      </c>
      <c r="F263" s="245">
        <v>90</v>
      </c>
      <c r="G263" s="243">
        <f>H263*C263/100</f>
        <v>2.1341600000000001</v>
      </c>
      <c r="H263" s="245">
        <v>80</v>
      </c>
      <c r="I263" s="243">
        <f>J263*C263/100</f>
        <v>1.8673900000000001</v>
      </c>
      <c r="J263" s="245">
        <v>70</v>
      </c>
      <c r="K263" s="214" t="s">
        <v>47</v>
      </c>
      <c r="L263" s="214" t="s">
        <v>12</v>
      </c>
      <c r="M263" s="214" t="s">
        <v>47</v>
      </c>
      <c r="N263" s="214" t="s">
        <v>47</v>
      </c>
      <c r="O263" s="214" t="s">
        <v>136</v>
      </c>
      <c r="P263" s="253" t="s">
        <v>136</v>
      </c>
      <c r="Q263" s="253" t="s">
        <v>136</v>
      </c>
      <c r="R263" s="253" t="s">
        <v>136</v>
      </c>
      <c r="S263" s="253" t="s">
        <v>136</v>
      </c>
      <c r="T263" s="253" t="s">
        <v>136</v>
      </c>
      <c r="U263" s="253" t="s">
        <v>136</v>
      </c>
      <c r="V263" s="253" t="s">
        <v>136</v>
      </c>
      <c r="W263" s="253" t="s">
        <v>136</v>
      </c>
      <c r="X263" s="214" t="s">
        <v>47</v>
      </c>
      <c r="Y263" s="125" t="s">
        <v>111</v>
      </c>
      <c r="Z263" s="125" t="s">
        <v>136</v>
      </c>
      <c r="AA263" s="125">
        <v>1</v>
      </c>
      <c r="AB263" s="125" t="s">
        <v>136</v>
      </c>
      <c r="AC263" s="128">
        <f>AC264</f>
        <v>0.03</v>
      </c>
      <c r="AD263" s="107" t="s">
        <v>136</v>
      </c>
      <c r="AE263" s="108" t="s">
        <v>136</v>
      </c>
      <c r="AF263" s="108" t="s">
        <v>136</v>
      </c>
      <c r="AG263" s="214" t="s">
        <v>653</v>
      </c>
      <c r="AH263" s="193"/>
    </row>
    <row r="264" spans="1:34" s="56" customFormat="1" x14ac:dyDescent="0.25">
      <c r="A264" s="246"/>
      <c r="B264" s="215"/>
      <c r="C264" s="262"/>
      <c r="D264" s="246"/>
      <c r="E264" s="244"/>
      <c r="F264" s="246"/>
      <c r="G264" s="244"/>
      <c r="H264" s="246"/>
      <c r="I264" s="244"/>
      <c r="J264" s="246"/>
      <c r="K264" s="215"/>
      <c r="L264" s="215"/>
      <c r="M264" s="215"/>
      <c r="N264" s="215"/>
      <c r="O264" s="215"/>
      <c r="P264" s="254"/>
      <c r="Q264" s="254"/>
      <c r="R264" s="254"/>
      <c r="S264" s="254"/>
      <c r="T264" s="254"/>
      <c r="U264" s="254"/>
      <c r="V264" s="254"/>
      <c r="W264" s="254"/>
      <c r="X264" s="215"/>
      <c r="Y264" s="125" t="s">
        <v>101</v>
      </c>
      <c r="Z264" s="125" t="s">
        <v>113</v>
      </c>
      <c r="AA264" s="125">
        <v>6</v>
      </c>
      <c r="AB264" s="125" t="s">
        <v>136</v>
      </c>
      <c r="AC264" s="128">
        <v>0.03</v>
      </c>
      <c r="AD264" s="107">
        <f>AC264/AA264</f>
        <v>5.0000000000000001E-3</v>
      </c>
      <c r="AE264" s="105">
        <v>43160</v>
      </c>
      <c r="AF264" s="105">
        <v>43374</v>
      </c>
      <c r="AG264" s="215"/>
      <c r="AH264" s="193"/>
    </row>
    <row r="265" spans="1:34" s="56" customFormat="1" ht="31.5" x14ac:dyDescent="0.25">
      <c r="A265" s="245">
        <v>178</v>
      </c>
      <c r="B265" s="214" t="str">
        <f>'Приложение № 3'!B217</f>
        <v>ул. Дианова, от 
ул. Лукашевича до 
ул. 2-я Солнечная</v>
      </c>
      <c r="C265" s="261">
        <v>3.0314999999999999</v>
      </c>
      <c r="D265" s="245">
        <v>42042</v>
      </c>
      <c r="E265" s="243">
        <v>3.03</v>
      </c>
      <c r="F265" s="245">
        <v>80</v>
      </c>
      <c r="G265" s="243">
        <f>H265*C265/100</f>
        <v>2.1220499999999998</v>
      </c>
      <c r="H265" s="245">
        <v>70</v>
      </c>
      <c r="I265" s="243">
        <f>J265*C265/100</f>
        <v>1.8189</v>
      </c>
      <c r="J265" s="245">
        <v>60</v>
      </c>
      <c r="K265" s="214" t="s">
        <v>48</v>
      </c>
      <c r="L265" s="214" t="s">
        <v>12</v>
      </c>
      <c r="M265" s="214" t="s">
        <v>48</v>
      </c>
      <c r="N265" s="214" t="s">
        <v>48</v>
      </c>
      <c r="O265" s="214" t="s">
        <v>136</v>
      </c>
      <c r="P265" s="253" t="s">
        <v>136</v>
      </c>
      <c r="Q265" s="253" t="s">
        <v>136</v>
      </c>
      <c r="R265" s="253" t="s">
        <v>136</v>
      </c>
      <c r="S265" s="253" t="s">
        <v>136</v>
      </c>
      <c r="T265" s="253" t="s">
        <v>136</v>
      </c>
      <c r="U265" s="253" t="s">
        <v>136</v>
      </c>
      <c r="V265" s="253" t="s">
        <v>136</v>
      </c>
      <c r="W265" s="253" t="s">
        <v>136</v>
      </c>
      <c r="X265" s="214" t="s">
        <v>48</v>
      </c>
      <c r="Y265" s="125" t="s">
        <v>111</v>
      </c>
      <c r="Z265" s="125" t="s">
        <v>136</v>
      </c>
      <c r="AA265" s="125">
        <v>1</v>
      </c>
      <c r="AB265" s="125" t="s">
        <v>136</v>
      </c>
      <c r="AC265" s="128">
        <f>AC266+AC267</f>
        <v>0.05</v>
      </c>
      <c r="AD265" s="107" t="s">
        <v>136</v>
      </c>
      <c r="AE265" s="108" t="s">
        <v>136</v>
      </c>
      <c r="AF265" s="108" t="s">
        <v>136</v>
      </c>
      <c r="AG265" s="214" t="s">
        <v>654</v>
      </c>
      <c r="AH265" s="193"/>
    </row>
    <row r="266" spans="1:34" s="56" customFormat="1" x14ac:dyDescent="0.25">
      <c r="A266" s="265"/>
      <c r="B266" s="248"/>
      <c r="C266" s="267"/>
      <c r="D266" s="265"/>
      <c r="E266" s="264"/>
      <c r="F266" s="265"/>
      <c r="G266" s="264"/>
      <c r="H266" s="265"/>
      <c r="I266" s="264"/>
      <c r="J266" s="265"/>
      <c r="K266" s="215"/>
      <c r="L266" s="248"/>
      <c r="M266" s="215"/>
      <c r="N266" s="215"/>
      <c r="O266" s="248"/>
      <c r="P266" s="268"/>
      <c r="Q266" s="268"/>
      <c r="R266" s="268"/>
      <c r="S266" s="268"/>
      <c r="T266" s="268"/>
      <c r="U266" s="268"/>
      <c r="V266" s="268"/>
      <c r="W266" s="268"/>
      <c r="X266" s="215"/>
      <c r="Y266" s="125" t="s">
        <v>101</v>
      </c>
      <c r="Z266" s="125" t="s">
        <v>113</v>
      </c>
      <c r="AA266" s="125">
        <v>2</v>
      </c>
      <c r="AB266" s="125" t="s">
        <v>136</v>
      </c>
      <c r="AC266" s="128">
        <v>0.01</v>
      </c>
      <c r="AD266" s="107">
        <f>AC266/AA266</f>
        <v>5.0000000000000001E-3</v>
      </c>
      <c r="AE266" s="105">
        <v>43160</v>
      </c>
      <c r="AF266" s="105">
        <v>43374</v>
      </c>
      <c r="AG266" s="248"/>
      <c r="AH266" s="193"/>
    </row>
    <row r="267" spans="1:34" s="56" customFormat="1" ht="47.25" x14ac:dyDescent="0.25">
      <c r="A267" s="246"/>
      <c r="B267" s="215"/>
      <c r="C267" s="262"/>
      <c r="D267" s="246"/>
      <c r="E267" s="244"/>
      <c r="F267" s="246"/>
      <c r="G267" s="244"/>
      <c r="H267" s="246"/>
      <c r="I267" s="244"/>
      <c r="J267" s="246"/>
      <c r="K267" s="125" t="s">
        <v>623</v>
      </c>
      <c r="L267" s="215"/>
      <c r="M267" s="125" t="s">
        <v>623</v>
      </c>
      <c r="N267" s="125" t="s">
        <v>623</v>
      </c>
      <c r="O267" s="215"/>
      <c r="P267" s="254"/>
      <c r="Q267" s="254"/>
      <c r="R267" s="254"/>
      <c r="S267" s="254"/>
      <c r="T267" s="254"/>
      <c r="U267" s="254"/>
      <c r="V267" s="254"/>
      <c r="W267" s="254"/>
      <c r="X267" s="125" t="s">
        <v>601</v>
      </c>
      <c r="Y267" s="125" t="s">
        <v>101</v>
      </c>
      <c r="Z267" s="125" t="s">
        <v>113</v>
      </c>
      <c r="AA267" s="125">
        <v>8</v>
      </c>
      <c r="AB267" s="125" t="s">
        <v>136</v>
      </c>
      <c r="AC267" s="128">
        <v>0.04</v>
      </c>
      <c r="AD267" s="107">
        <f>AC267/AA267</f>
        <v>5.0000000000000001E-3</v>
      </c>
      <c r="AE267" s="105">
        <v>43160</v>
      </c>
      <c r="AF267" s="105">
        <v>43374</v>
      </c>
      <c r="AG267" s="215"/>
      <c r="AH267" s="193"/>
    </row>
    <row r="268" spans="1:34" s="56" customFormat="1" ht="31.5" x14ac:dyDescent="0.25">
      <c r="A268" s="257">
        <v>179</v>
      </c>
      <c r="B268" s="258" t="str">
        <f>'Приложение № 3'!B219</f>
        <v>ул. Кирова, от 
ул. Б. Хмельницкого до 
путепровода по ул. Кирова</v>
      </c>
      <c r="C268" s="259">
        <v>2.472</v>
      </c>
      <c r="D268" s="257">
        <v>37791</v>
      </c>
      <c r="E268" s="260">
        <f>C268*F268/100</f>
        <v>2.2248000000000001</v>
      </c>
      <c r="F268" s="257">
        <v>90</v>
      </c>
      <c r="G268" s="260">
        <f>H268*C268/100</f>
        <v>1.9775999999999998</v>
      </c>
      <c r="H268" s="257">
        <v>80</v>
      </c>
      <c r="I268" s="260">
        <f>J268*C268/100</f>
        <v>1.7303999999999999</v>
      </c>
      <c r="J268" s="257">
        <v>70</v>
      </c>
      <c r="K268" s="125" t="s">
        <v>49</v>
      </c>
      <c r="L268" s="258" t="s">
        <v>34</v>
      </c>
      <c r="M268" s="125" t="s">
        <v>49</v>
      </c>
      <c r="N268" s="125" t="s">
        <v>49</v>
      </c>
      <c r="O268" s="125" t="s">
        <v>136</v>
      </c>
      <c r="P268" s="57" t="s">
        <v>136</v>
      </c>
      <c r="Q268" s="57" t="s">
        <v>136</v>
      </c>
      <c r="R268" s="57" t="s">
        <v>136</v>
      </c>
      <c r="S268" s="57" t="s">
        <v>136</v>
      </c>
      <c r="T268" s="57" t="s">
        <v>136</v>
      </c>
      <c r="U268" s="57" t="s">
        <v>136</v>
      </c>
      <c r="V268" s="57" t="s">
        <v>136</v>
      </c>
      <c r="W268" s="57" t="s">
        <v>136</v>
      </c>
      <c r="X268" s="125" t="s">
        <v>49</v>
      </c>
      <c r="Y268" s="125" t="s">
        <v>111</v>
      </c>
      <c r="Z268" s="125" t="s">
        <v>136</v>
      </c>
      <c r="AA268" s="125">
        <v>1</v>
      </c>
      <c r="AB268" s="125" t="s">
        <v>136</v>
      </c>
      <c r="AC268" s="128">
        <f>AC269+AC270</f>
        <v>0.06</v>
      </c>
      <c r="AD268" s="107" t="s">
        <v>136</v>
      </c>
      <c r="AE268" s="108" t="s">
        <v>136</v>
      </c>
      <c r="AF268" s="108" t="s">
        <v>136</v>
      </c>
      <c r="AG268" s="214" t="s">
        <v>653</v>
      </c>
      <c r="AH268" s="193"/>
    </row>
    <row r="269" spans="1:34" s="56" customFormat="1" ht="31.5" x14ac:dyDescent="0.25">
      <c r="A269" s="257"/>
      <c r="B269" s="258"/>
      <c r="C269" s="259"/>
      <c r="D269" s="257"/>
      <c r="E269" s="260"/>
      <c r="F269" s="257"/>
      <c r="G269" s="260"/>
      <c r="H269" s="257"/>
      <c r="I269" s="260"/>
      <c r="J269" s="257"/>
      <c r="K269" s="125" t="s">
        <v>50</v>
      </c>
      <c r="L269" s="258"/>
      <c r="M269" s="125" t="s">
        <v>50</v>
      </c>
      <c r="N269" s="125" t="s">
        <v>50</v>
      </c>
      <c r="O269" s="125" t="s">
        <v>136</v>
      </c>
      <c r="P269" s="57" t="s">
        <v>136</v>
      </c>
      <c r="Q269" s="57" t="s">
        <v>136</v>
      </c>
      <c r="R269" s="57" t="s">
        <v>136</v>
      </c>
      <c r="S269" s="57" t="s">
        <v>136</v>
      </c>
      <c r="T269" s="57" t="s">
        <v>136</v>
      </c>
      <c r="U269" s="57" t="s">
        <v>136</v>
      </c>
      <c r="V269" s="57" t="s">
        <v>136</v>
      </c>
      <c r="W269" s="57" t="s">
        <v>136</v>
      </c>
      <c r="X269" s="125" t="s">
        <v>50</v>
      </c>
      <c r="Y269" s="125" t="s">
        <v>101</v>
      </c>
      <c r="Z269" s="125" t="s">
        <v>113</v>
      </c>
      <c r="AA269" s="125">
        <v>4</v>
      </c>
      <c r="AB269" s="125" t="s">
        <v>136</v>
      </c>
      <c r="AC269" s="128">
        <v>0.02</v>
      </c>
      <c r="AD269" s="107">
        <f>AC269/AA269</f>
        <v>5.0000000000000001E-3</v>
      </c>
      <c r="AE269" s="105">
        <v>43160</v>
      </c>
      <c r="AF269" s="105">
        <v>43374</v>
      </c>
      <c r="AG269" s="248"/>
      <c r="AH269" s="193"/>
    </row>
    <row r="270" spans="1:34" s="56" customFormat="1" ht="31.5" x14ac:dyDescent="0.25">
      <c r="A270" s="257"/>
      <c r="B270" s="258"/>
      <c r="C270" s="259"/>
      <c r="D270" s="257"/>
      <c r="E270" s="260"/>
      <c r="F270" s="257"/>
      <c r="G270" s="260"/>
      <c r="H270" s="257"/>
      <c r="I270" s="260"/>
      <c r="J270" s="257"/>
      <c r="K270" s="125" t="s">
        <v>51</v>
      </c>
      <c r="L270" s="258"/>
      <c r="M270" s="125" t="s">
        <v>51</v>
      </c>
      <c r="N270" s="125" t="s">
        <v>51</v>
      </c>
      <c r="O270" s="125" t="s">
        <v>136</v>
      </c>
      <c r="P270" s="57" t="s">
        <v>136</v>
      </c>
      <c r="Q270" s="57" t="s">
        <v>136</v>
      </c>
      <c r="R270" s="57" t="s">
        <v>136</v>
      </c>
      <c r="S270" s="57" t="s">
        <v>136</v>
      </c>
      <c r="T270" s="57" t="s">
        <v>136</v>
      </c>
      <c r="U270" s="57" t="s">
        <v>136</v>
      </c>
      <c r="V270" s="57" t="s">
        <v>136</v>
      </c>
      <c r="W270" s="57" t="s">
        <v>136</v>
      </c>
      <c r="X270" s="125" t="s">
        <v>51</v>
      </c>
      <c r="Y270" s="125" t="s">
        <v>101</v>
      </c>
      <c r="Z270" s="125" t="s">
        <v>113</v>
      </c>
      <c r="AA270" s="125">
        <v>8</v>
      </c>
      <c r="AB270" s="125" t="s">
        <v>136</v>
      </c>
      <c r="AC270" s="128">
        <v>0.04</v>
      </c>
      <c r="AD270" s="107">
        <f>AC270/AA270</f>
        <v>5.0000000000000001E-3</v>
      </c>
      <c r="AE270" s="105">
        <v>43160</v>
      </c>
      <c r="AF270" s="105">
        <v>43374</v>
      </c>
      <c r="AG270" s="215"/>
      <c r="AH270" s="193"/>
    </row>
    <row r="271" spans="1:34" s="56" customFormat="1" ht="47.25" x14ac:dyDescent="0.25">
      <c r="A271" s="126">
        <v>180</v>
      </c>
      <c r="B271" s="125" t="str">
        <f>'Приложение № 3'!B222</f>
        <v>ул. Институтская от 
ул. Красный Путь до 
Институтской пл.</v>
      </c>
      <c r="C271" s="127">
        <v>0.61</v>
      </c>
      <c r="D271" s="126">
        <v>3660</v>
      </c>
      <c r="E271" s="128">
        <f>F271*C271/100</f>
        <v>0.122</v>
      </c>
      <c r="F271" s="126">
        <v>20</v>
      </c>
      <c r="G271" s="128">
        <f>C271*H271/100</f>
        <v>0.122</v>
      </c>
      <c r="H271" s="126">
        <v>20</v>
      </c>
      <c r="I271" s="128">
        <f>J271*C271/100</f>
        <v>0.122</v>
      </c>
      <c r="J271" s="126">
        <v>20</v>
      </c>
      <c r="K271" s="125" t="s">
        <v>136</v>
      </c>
      <c r="L271" s="125" t="s">
        <v>136</v>
      </c>
      <c r="M271" s="125" t="s">
        <v>136</v>
      </c>
      <c r="N271" s="125" t="s">
        <v>136</v>
      </c>
      <c r="O271" s="125" t="s">
        <v>136</v>
      </c>
      <c r="P271" s="57" t="s">
        <v>136</v>
      </c>
      <c r="Q271" s="57" t="s">
        <v>136</v>
      </c>
      <c r="R271" s="57" t="s">
        <v>136</v>
      </c>
      <c r="S271" s="57" t="s">
        <v>136</v>
      </c>
      <c r="T271" s="57" t="s">
        <v>136</v>
      </c>
      <c r="U271" s="57" t="s">
        <v>136</v>
      </c>
      <c r="V271" s="57" t="s">
        <v>136</v>
      </c>
      <c r="W271" s="57" t="s">
        <v>136</v>
      </c>
      <c r="X271" s="125" t="s">
        <v>136</v>
      </c>
      <c r="Y271" s="125" t="s">
        <v>136</v>
      </c>
      <c r="Z271" s="125" t="s">
        <v>136</v>
      </c>
      <c r="AA271" s="125" t="s">
        <v>136</v>
      </c>
      <c r="AB271" s="125" t="s">
        <v>136</v>
      </c>
      <c r="AC271" s="59" t="s">
        <v>136</v>
      </c>
      <c r="AD271" s="107" t="s">
        <v>136</v>
      </c>
      <c r="AE271" s="108" t="s">
        <v>136</v>
      </c>
      <c r="AF271" s="108" t="s">
        <v>136</v>
      </c>
      <c r="AG271" s="126" t="s">
        <v>136</v>
      </c>
      <c r="AH271" s="193"/>
    </row>
    <row r="272" spans="1:34" s="56" customFormat="1" ht="69" customHeight="1" x14ac:dyDescent="0.25">
      <c r="A272" s="245">
        <v>181</v>
      </c>
      <c r="B272" s="214" t="str">
        <f>'Приложение № 3'!B223</f>
        <v>ул. Леконта, от 
ул. Калинина до 
ул. 8-я Ленинская</v>
      </c>
      <c r="C272" s="261">
        <v>0.625</v>
      </c>
      <c r="D272" s="245">
        <v>3750</v>
      </c>
      <c r="E272" s="243">
        <f>F272*C272/100</f>
        <v>0.25</v>
      </c>
      <c r="F272" s="245">
        <v>40</v>
      </c>
      <c r="G272" s="243">
        <f>C272*H272/100</f>
        <v>0.1875</v>
      </c>
      <c r="H272" s="245">
        <v>30</v>
      </c>
      <c r="I272" s="243">
        <f>J272*C272/100</f>
        <v>0.125</v>
      </c>
      <c r="J272" s="245">
        <v>20</v>
      </c>
      <c r="K272" s="214" t="s">
        <v>52</v>
      </c>
      <c r="L272" s="214" t="s">
        <v>34</v>
      </c>
      <c r="M272" s="214" t="s">
        <v>52</v>
      </c>
      <c r="N272" s="214" t="s">
        <v>52</v>
      </c>
      <c r="O272" s="214" t="s">
        <v>136</v>
      </c>
      <c r="P272" s="214" t="s">
        <v>136</v>
      </c>
      <c r="Q272" s="214" t="s">
        <v>136</v>
      </c>
      <c r="R272" s="214" t="s">
        <v>136</v>
      </c>
      <c r="S272" s="214" t="s">
        <v>136</v>
      </c>
      <c r="T272" s="214" t="s">
        <v>136</v>
      </c>
      <c r="U272" s="214" t="s">
        <v>136</v>
      </c>
      <c r="V272" s="214" t="s">
        <v>136</v>
      </c>
      <c r="W272" s="214" t="s">
        <v>136</v>
      </c>
      <c r="X272" s="214" t="s">
        <v>52</v>
      </c>
      <c r="Y272" s="125" t="s">
        <v>111</v>
      </c>
      <c r="Z272" s="125" t="s">
        <v>136</v>
      </c>
      <c r="AA272" s="125">
        <v>1</v>
      </c>
      <c r="AB272" s="125" t="s">
        <v>136</v>
      </c>
      <c r="AC272" s="128">
        <f>AC273</f>
        <v>0.01</v>
      </c>
      <c r="AD272" s="107">
        <f>AC272/AA272</f>
        <v>0.01</v>
      </c>
      <c r="AE272" s="108" t="s">
        <v>136</v>
      </c>
      <c r="AF272" s="108" t="s">
        <v>136</v>
      </c>
      <c r="AG272" s="214" t="s">
        <v>653</v>
      </c>
      <c r="AH272" s="193"/>
    </row>
    <row r="273" spans="1:34" s="56" customFormat="1" x14ac:dyDescent="0.25">
      <c r="A273" s="246"/>
      <c r="B273" s="215"/>
      <c r="C273" s="262"/>
      <c r="D273" s="246"/>
      <c r="E273" s="244"/>
      <c r="F273" s="246"/>
      <c r="G273" s="244"/>
      <c r="H273" s="246"/>
      <c r="I273" s="244"/>
      <c r="J273" s="246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125" t="s">
        <v>101</v>
      </c>
      <c r="Z273" s="125" t="s">
        <v>113</v>
      </c>
      <c r="AA273" s="125">
        <v>2</v>
      </c>
      <c r="AB273" s="125" t="s">
        <v>136</v>
      </c>
      <c r="AC273" s="128">
        <v>0.01</v>
      </c>
      <c r="AD273" s="107">
        <f>AC273/AA273</f>
        <v>5.0000000000000001E-3</v>
      </c>
      <c r="AE273" s="105">
        <v>43160</v>
      </c>
      <c r="AF273" s="105">
        <v>43374</v>
      </c>
      <c r="AG273" s="215"/>
      <c r="AH273" s="193"/>
    </row>
    <row r="274" spans="1:34" s="56" customFormat="1" ht="126.75" customHeight="1" x14ac:dyDescent="0.25">
      <c r="A274" s="245">
        <v>182</v>
      </c>
      <c r="B274" s="214" t="str">
        <f>'Приложение № 3'!B224</f>
        <v>ул. Ленина, от 
Соборной площади до 
ул. Маяковского</v>
      </c>
      <c r="C274" s="261">
        <v>2.5173999999999999</v>
      </c>
      <c r="D274" s="245">
        <v>30240</v>
      </c>
      <c r="E274" s="243">
        <f>C274*F274/100</f>
        <v>1.0069600000000001</v>
      </c>
      <c r="F274" s="245">
        <v>40</v>
      </c>
      <c r="G274" s="243">
        <f>H274*C274/100</f>
        <v>0.75521999999999989</v>
      </c>
      <c r="H274" s="245">
        <v>30</v>
      </c>
      <c r="I274" s="243">
        <f>J274*C274/100</f>
        <v>0.50348000000000004</v>
      </c>
      <c r="J274" s="245">
        <v>20</v>
      </c>
      <c r="K274" s="214" t="s">
        <v>192</v>
      </c>
      <c r="L274" s="251" t="s">
        <v>34</v>
      </c>
      <c r="M274" s="214" t="s">
        <v>192</v>
      </c>
      <c r="N274" s="214" t="s">
        <v>192</v>
      </c>
      <c r="O274" s="214" t="s">
        <v>136</v>
      </c>
      <c r="P274" s="214" t="s">
        <v>136</v>
      </c>
      <c r="Q274" s="214" t="s">
        <v>136</v>
      </c>
      <c r="R274" s="214" t="s">
        <v>136</v>
      </c>
      <c r="S274" s="214" t="s">
        <v>136</v>
      </c>
      <c r="T274" s="214" t="s">
        <v>136</v>
      </c>
      <c r="U274" s="214" t="s">
        <v>136</v>
      </c>
      <c r="V274" s="214" t="s">
        <v>136</v>
      </c>
      <c r="W274" s="214" t="s">
        <v>136</v>
      </c>
      <c r="X274" s="214" t="s">
        <v>602</v>
      </c>
      <c r="Y274" s="125" t="s">
        <v>111</v>
      </c>
      <c r="Z274" s="125" t="s">
        <v>136</v>
      </c>
      <c r="AA274" s="125">
        <v>1</v>
      </c>
      <c r="AB274" s="125" t="s">
        <v>136</v>
      </c>
      <c r="AC274" s="128">
        <f>AC275+AC276</f>
        <v>1.54</v>
      </c>
      <c r="AD274" s="107" t="s">
        <v>136</v>
      </c>
      <c r="AE274" s="108" t="s">
        <v>136</v>
      </c>
      <c r="AF274" s="108" t="s">
        <v>136</v>
      </c>
      <c r="AG274" s="214" t="s">
        <v>656</v>
      </c>
      <c r="AH274" s="193"/>
    </row>
    <row r="275" spans="1:34" s="56" customFormat="1" x14ac:dyDescent="0.25">
      <c r="A275" s="265"/>
      <c r="B275" s="248"/>
      <c r="C275" s="267"/>
      <c r="D275" s="265"/>
      <c r="E275" s="264"/>
      <c r="F275" s="265"/>
      <c r="G275" s="264"/>
      <c r="H275" s="265"/>
      <c r="I275" s="264"/>
      <c r="J275" s="265"/>
      <c r="K275" s="215"/>
      <c r="L275" s="266"/>
      <c r="M275" s="215"/>
      <c r="N275" s="215"/>
      <c r="O275" s="248"/>
      <c r="P275" s="248"/>
      <c r="Q275" s="248"/>
      <c r="R275" s="248"/>
      <c r="S275" s="248"/>
      <c r="T275" s="248"/>
      <c r="U275" s="248"/>
      <c r="V275" s="248"/>
      <c r="W275" s="248"/>
      <c r="X275" s="215"/>
      <c r="Y275" s="125" t="s">
        <v>101</v>
      </c>
      <c r="Z275" s="125" t="s">
        <v>113</v>
      </c>
      <c r="AA275" s="125">
        <v>8</v>
      </c>
      <c r="AB275" s="125" t="s">
        <v>136</v>
      </c>
      <c r="AC275" s="128">
        <v>0.04</v>
      </c>
      <c r="AD275" s="107">
        <f>AC275/AA275</f>
        <v>5.0000000000000001E-3</v>
      </c>
      <c r="AE275" s="105">
        <v>43160</v>
      </c>
      <c r="AF275" s="105">
        <v>43374</v>
      </c>
      <c r="AG275" s="248"/>
      <c r="AH275" s="193"/>
    </row>
    <row r="276" spans="1:34" s="56" customFormat="1" ht="31.5" x14ac:dyDescent="0.25">
      <c r="A276" s="246"/>
      <c r="B276" s="215"/>
      <c r="C276" s="262"/>
      <c r="D276" s="246"/>
      <c r="E276" s="244"/>
      <c r="F276" s="246"/>
      <c r="G276" s="244"/>
      <c r="H276" s="246"/>
      <c r="I276" s="244"/>
      <c r="J276" s="246"/>
      <c r="K276" s="125" t="s">
        <v>193</v>
      </c>
      <c r="L276" s="252"/>
      <c r="M276" s="125" t="s">
        <v>193</v>
      </c>
      <c r="N276" s="125" t="s">
        <v>193</v>
      </c>
      <c r="O276" s="215"/>
      <c r="P276" s="215"/>
      <c r="Q276" s="215"/>
      <c r="R276" s="215"/>
      <c r="S276" s="215"/>
      <c r="T276" s="215"/>
      <c r="U276" s="215"/>
      <c r="V276" s="215"/>
      <c r="W276" s="215"/>
      <c r="X276" s="125" t="s">
        <v>193</v>
      </c>
      <c r="Y276" s="125" t="s">
        <v>121</v>
      </c>
      <c r="Z276" s="125" t="s">
        <v>113</v>
      </c>
      <c r="AA276" s="125">
        <v>1</v>
      </c>
      <c r="AB276" s="125" t="s">
        <v>136</v>
      </c>
      <c r="AC276" s="128">
        <v>1.5</v>
      </c>
      <c r="AD276" s="107">
        <f>AC276/AA276</f>
        <v>1.5</v>
      </c>
      <c r="AE276" s="105">
        <v>43282</v>
      </c>
      <c r="AF276" s="105">
        <v>43374</v>
      </c>
      <c r="AG276" s="215"/>
      <c r="AH276" s="193"/>
    </row>
    <row r="277" spans="1:34" s="56" customFormat="1" ht="31.5" x14ac:dyDescent="0.25">
      <c r="A277" s="257">
        <v>183</v>
      </c>
      <c r="B277" s="258" t="str">
        <f>'Приложение № 3'!B226</f>
        <v>ул. Лукашевича, от 
ул. Дианова до моста 
имени 60-летия ВЛКСМ</v>
      </c>
      <c r="C277" s="259">
        <v>2.93</v>
      </c>
      <c r="D277" s="257">
        <v>70320</v>
      </c>
      <c r="E277" s="260">
        <v>2.93</v>
      </c>
      <c r="F277" s="257">
        <v>90</v>
      </c>
      <c r="G277" s="260">
        <f>H277*C277/100</f>
        <v>2.3439999999999999</v>
      </c>
      <c r="H277" s="257">
        <v>80</v>
      </c>
      <c r="I277" s="260">
        <f>J277*C277/100</f>
        <v>2.0510000000000002</v>
      </c>
      <c r="J277" s="257">
        <v>70</v>
      </c>
      <c r="K277" s="214" t="s">
        <v>53</v>
      </c>
      <c r="L277" s="263" t="s">
        <v>34</v>
      </c>
      <c r="M277" s="214" t="s">
        <v>53</v>
      </c>
      <c r="N277" s="214" t="s">
        <v>53</v>
      </c>
      <c r="O277" s="214" t="s">
        <v>136</v>
      </c>
      <c r="P277" s="253" t="s">
        <v>136</v>
      </c>
      <c r="Q277" s="253" t="s">
        <v>136</v>
      </c>
      <c r="R277" s="253" t="s">
        <v>136</v>
      </c>
      <c r="S277" s="253" t="s">
        <v>136</v>
      </c>
      <c r="T277" s="253" t="s">
        <v>136</v>
      </c>
      <c r="U277" s="253" t="s">
        <v>136</v>
      </c>
      <c r="V277" s="253" t="s">
        <v>136</v>
      </c>
      <c r="W277" s="253" t="s">
        <v>136</v>
      </c>
      <c r="X277" s="214" t="s">
        <v>53</v>
      </c>
      <c r="Y277" s="125" t="s">
        <v>111</v>
      </c>
      <c r="Z277" s="125" t="s">
        <v>136</v>
      </c>
      <c r="AA277" s="125">
        <v>1</v>
      </c>
      <c r="AB277" s="125" t="s">
        <v>136</v>
      </c>
      <c r="AC277" s="128">
        <f>SUM(AC278:AC281)</f>
        <v>2.0099999999999998</v>
      </c>
      <c r="AD277" s="107" t="s">
        <v>136</v>
      </c>
      <c r="AE277" s="108" t="s">
        <v>136</v>
      </c>
      <c r="AF277" s="108" t="s">
        <v>136</v>
      </c>
      <c r="AG277" s="214" t="s">
        <v>651</v>
      </c>
      <c r="AH277" s="193"/>
    </row>
    <row r="278" spans="1:34" s="56" customFormat="1" ht="31.5" x14ac:dyDescent="0.25">
      <c r="A278" s="257"/>
      <c r="B278" s="258"/>
      <c r="C278" s="259"/>
      <c r="D278" s="257"/>
      <c r="E278" s="260"/>
      <c r="F278" s="257"/>
      <c r="G278" s="260"/>
      <c r="H278" s="257"/>
      <c r="I278" s="260"/>
      <c r="J278" s="257"/>
      <c r="K278" s="215"/>
      <c r="L278" s="263"/>
      <c r="M278" s="215"/>
      <c r="N278" s="215"/>
      <c r="O278" s="215"/>
      <c r="P278" s="254"/>
      <c r="Q278" s="254"/>
      <c r="R278" s="254"/>
      <c r="S278" s="254"/>
      <c r="T278" s="254"/>
      <c r="U278" s="254"/>
      <c r="V278" s="254"/>
      <c r="W278" s="254"/>
      <c r="X278" s="215"/>
      <c r="Y278" s="125" t="s">
        <v>121</v>
      </c>
      <c r="Z278" s="125" t="s">
        <v>113</v>
      </c>
      <c r="AA278" s="125">
        <v>1</v>
      </c>
      <c r="AB278" s="125" t="s">
        <v>136</v>
      </c>
      <c r="AC278" s="128">
        <v>1.5</v>
      </c>
      <c r="AD278" s="107">
        <f>AC278/AA278</f>
        <v>1.5</v>
      </c>
      <c r="AE278" s="105">
        <v>43282</v>
      </c>
      <c r="AF278" s="105">
        <v>43374</v>
      </c>
      <c r="AG278" s="248"/>
      <c r="AH278" s="193"/>
    </row>
    <row r="279" spans="1:34" s="56" customFormat="1" ht="47.25" x14ac:dyDescent="0.25">
      <c r="A279" s="257"/>
      <c r="B279" s="258"/>
      <c r="C279" s="259"/>
      <c r="D279" s="257"/>
      <c r="E279" s="260"/>
      <c r="F279" s="257"/>
      <c r="G279" s="260"/>
      <c r="H279" s="257"/>
      <c r="I279" s="260"/>
      <c r="J279" s="257"/>
      <c r="K279" s="125" t="s">
        <v>54</v>
      </c>
      <c r="L279" s="263"/>
      <c r="M279" s="125" t="s">
        <v>54</v>
      </c>
      <c r="N279" s="125" t="s">
        <v>54</v>
      </c>
      <c r="O279" s="125" t="s">
        <v>136</v>
      </c>
      <c r="P279" s="57" t="s">
        <v>136</v>
      </c>
      <c r="Q279" s="57" t="s">
        <v>136</v>
      </c>
      <c r="R279" s="57" t="s">
        <v>136</v>
      </c>
      <c r="S279" s="57" t="s">
        <v>136</v>
      </c>
      <c r="T279" s="57" t="s">
        <v>136</v>
      </c>
      <c r="U279" s="57" t="s">
        <v>136</v>
      </c>
      <c r="V279" s="57" t="s">
        <v>136</v>
      </c>
      <c r="W279" s="57" t="s">
        <v>136</v>
      </c>
      <c r="X279" s="125" t="s">
        <v>54</v>
      </c>
      <c r="Y279" s="125" t="s">
        <v>120</v>
      </c>
      <c r="Z279" s="125" t="s">
        <v>116</v>
      </c>
      <c r="AA279" s="125">
        <v>200</v>
      </c>
      <c r="AB279" s="125" t="s">
        <v>136</v>
      </c>
      <c r="AC279" s="128">
        <v>0.25</v>
      </c>
      <c r="AD279" s="107">
        <f>AC279/AA279</f>
        <v>1.25E-3</v>
      </c>
      <c r="AE279" s="105">
        <v>43191</v>
      </c>
      <c r="AF279" s="105">
        <v>43374</v>
      </c>
      <c r="AG279" s="248"/>
      <c r="AH279" s="193"/>
    </row>
    <row r="280" spans="1:34" s="56" customFormat="1" ht="47.25" x14ac:dyDescent="0.25">
      <c r="A280" s="257"/>
      <c r="B280" s="258"/>
      <c r="C280" s="259"/>
      <c r="D280" s="257"/>
      <c r="E280" s="260"/>
      <c r="F280" s="257"/>
      <c r="G280" s="260"/>
      <c r="H280" s="257"/>
      <c r="I280" s="260"/>
      <c r="J280" s="257"/>
      <c r="K280" s="125" t="s">
        <v>55</v>
      </c>
      <c r="L280" s="263"/>
      <c r="M280" s="125" t="s">
        <v>55</v>
      </c>
      <c r="N280" s="125" t="s">
        <v>201</v>
      </c>
      <c r="O280" s="125" t="s">
        <v>136</v>
      </c>
      <c r="P280" s="57" t="s">
        <v>136</v>
      </c>
      <c r="Q280" s="57" t="s">
        <v>136</v>
      </c>
      <c r="R280" s="57" t="s">
        <v>136</v>
      </c>
      <c r="S280" s="57" t="s">
        <v>136</v>
      </c>
      <c r="T280" s="57" t="s">
        <v>136</v>
      </c>
      <c r="U280" s="57" t="s">
        <v>136</v>
      </c>
      <c r="V280" s="57" t="s">
        <v>136</v>
      </c>
      <c r="W280" s="57" t="s">
        <v>136</v>
      </c>
      <c r="X280" s="125" t="s">
        <v>55</v>
      </c>
      <c r="Y280" s="125" t="s">
        <v>120</v>
      </c>
      <c r="Z280" s="125" t="s">
        <v>116</v>
      </c>
      <c r="AA280" s="125">
        <v>200</v>
      </c>
      <c r="AB280" s="125" t="s">
        <v>136</v>
      </c>
      <c r="AC280" s="128">
        <v>0.25</v>
      </c>
      <c r="AD280" s="107">
        <f>AC280/AA280</f>
        <v>1.25E-3</v>
      </c>
      <c r="AE280" s="105">
        <v>43191</v>
      </c>
      <c r="AF280" s="105">
        <v>43374</v>
      </c>
      <c r="AG280" s="248"/>
      <c r="AH280" s="193"/>
    </row>
    <row r="281" spans="1:34" s="56" customFormat="1" ht="47.25" x14ac:dyDescent="0.25">
      <c r="A281" s="257"/>
      <c r="B281" s="258"/>
      <c r="C281" s="259"/>
      <c r="D281" s="257"/>
      <c r="E281" s="260"/>
      <c r="F281" s="257"/>
      <c r="G281" s="260"/>
      <c r="H281" s="257"/>
      <c r="I281" s="260"/>
      <c r="J281" s="257"/>
      <c r="K281" s="125" t="s">
        <v>56</v>
      </c>
      <c r="L281" s="263"/>
      <c r="M281" s="125" t="s">
        <v>56</v>
      </c>
      <c r="N281" s="125" t="s">
        <v>56</v>
      </c>
      <c r="O281" s="125" t="s">
        <v>136</v>
      </c>
      <c r="P281" s="57" t="s">
        <v>136</v>
      </c>
      <c r="Q281" s="57" t="s">
        <v>136</v>
      </c>
      <c r="R281" s="57" t="s">
        <v>136</v>
      </c>
      <c r="S281" s="57" t="s">
        <v>136</v>
      </c>
      <c r="T281" s="57" t="s">
        <v>136</v>
      </c>
      <c r="U281" s="57" t="s">
        <v>136</v>
      </c>
      <c r="V281" s="57" t="s">
        <v>136</v>
      </c>
      <c r="W281" s="57" t="s">
        <v>136</v>
      </c>
      <c r="X281" s="125" t="s">
        <v>56</v>
      </c>
      <c r="Y281" s="125" t="s">
        <v>101</v>
      </c>
      <c r="Z281" s="125" t="s">
        <v>113</v>
      </c>
      <c r="AA281" s="125">
        <v>2</v>
      </c>
      <c r="AB281" s="125" t="s">
        <v>136</v>
      </c>
      <c r="AC281" s="128">
        <v>0.01</v>
      </c>
      <c r="AD281" s="107">
        <f>AC281/AA281</f>
        <v>5.0000000000000001E-3</v>
      </c>
      <c r="AE281" s="105">
        <v>43160</v>
      </c>
      <c r="AF281" s="105">
        <v>43374</v>
      </c>
      <c r="AG281" s="215"/>
      <c r="AH281" s="193"/>
    </row>
    <row r="282" spans="1:34" s="56" customFormat="1" ht="47.25" x14ac:dyDescent="0.25">
      <c r="A282" s="126">
        <v>184</v>
      </c>
      <c r="B282" s="125" t="str">
        <f>'Приложение № 3'!B230</f>
        <v>ул. Физкультурная, от 
ул. Горная до 
ул. Агрономическая</v>
      </c>
      <c r="C282" s="127">
        <v>0.68</v>
      </c>
      <c r="D282" s="126">
        <v>4080</v>
      </c>
      <c r="E282" s="128">
        <f>C282*F282/100</f>
        <v>0.13600000000000001</v>
      </c>
      <c r="F282" s="126">
        <v>20</v>
      </c>
      <c r="G282" s="128">
        <f>H282*C282/100</f>
        <v>6.8000000000000005E-2</v>
      </c>
      <c r="H282" s="126">
        <v>10</v>
      </c>
      <c r="I282" s="128">
        <f>J282*C282/100</f>
        <v>0</v>
      </c>
      <c r="J282" s="126">
        <v>0</v>
      </c>
      <c r="K282" s="125" t="s">
        <v>136</v>
      </c>
      <c r="L282" s="129" t="s">
        <v>136</v>
      </c>
      <c r="M282" s="125" t="s">
        <v>136</v>
      </c>
      <c r="N282" s="125" t="s">
        <v>136</v>
      </c>
      <c r="O282" s="125" t="s">
        <v>136</v>
      </c>
      <c r="P282" s="57" t="s">
        <v>136</v>
      </c>
      <c r="Q282" s="57" t="s">
        <v>136</v>
      </c>
      <c r="R282" s="57" t="s">
        <v>136</v>
      </c>
      <c r="S282" s="57" t="s">
        <v>136</v>
      </c>
      <c r="T282" s="57" t="s">
        <v>136</v>
      </c>
      <c r="U282" s="57" t="s">
        <v>136</v>
      </c>
      <c r="V282" s="57" t="s">
        <v>136</v>
      </c>
      <c r="W282" s="57" t="s">
        <v>136</v>
      </c>
      <c r="X282" s="125" t="s">
        <v>136</v>
      </c>
      <c r="Y282" s="125" t="s">
        <v>136</v>
      </c>
      <c r="Z282" s="125" t="s">
        <v>136</v>
      </c>
      <c r="AA282" s="125" t="s">
        <v>136</v>
      </c>
      <c r="AB282" s="125" t="s">
        <v>136</v>
      </c>
      <c r="AC282" s="59" t="s">
        <v>136</v>
      </c>
      <c r="AD282" s="107" t="s">
        <v>136</v>
      </c>
      <c r="AE282" s="108" t="s">
        <v>136</v>
      </c>
      <c r="AF282" s="108" t="s">
        <v>136</v>
      </c>
      <c r="AG282" s="126" t="s">
        <v>136</v>
      </c>
      <c r="AH282" s="193"/>
    </row>
    <row r="283" spans="1:34" s="56" customFormat="1" ht="63" x14ac:dyDescent="0.25">
      <c r="A283" s="126">
        <v>185</v>
      </c>
      <c r="B283" s="125" t="str">
        <f>'Приложение № 3'!B231</f>
        <v xml:space="preserve">дорога – продолжение 
ул. Физкультурной, от 
ул. Физкультурная до 
просп. Королева               </v>
      </c>
      <c r="C283" s="127">
        <v>0.86</v>
      </c>
      <c r="D283" s="126">
        <v>5160</v>
      </c>
      <c r="E283" s="128">
        <f>F283*C283/100</f>
        <v>0.25800000000000001</v>
      </c>
      <c r="F283" s="126">
        <v>30</v>
      </c>
      <c r="G283" s="128">
        <f>H283*C283/100</f>
        <v>0.17199999999999999</v>
      </c>
      <c r="H283" s="126">
        <v>20</v>
      </c>
      <c r="I283" s="128">
        <f>J283*C283/100</f>
        <v>8.5999999999999993E-2</v>
      </c>
      <c r="J283" s="126">
        <v>10</v>
      </c>
      <c r="K283" s="125" t="s">
        <v>136</v>
      </c>
      <c r="L283" s="129" t="s">
        <v>136</v>
      </c>
      <c r="M283" s="125" t="s">
        <v>136</v>
      </c>
      <c r="N283" s="125" t="s">
        <v>136</v>
      </c>
      <c r="O283" s="125" t="s">
        <v>136</v>
      </c>
      <c r="P283" s="57" t="s">
        <v>136</v>
      </c>
      <c r="Q283" s="57" t="s">
        <v>136</v>
      </c>
      <c r="R283" s="57" t="s">
        <v>136</v>
      </c>
      <c r="S283" s="57" t="s">
        <v>136</v>
      </c>
      <c r="T283" s="57" t="s">
        <v>136</v>
      </c>
      <c r="U283" s="57" t="s">
        <v>136</v>
      </c>
      <c r="V283" s="57" t="s">
        <v>136</v>
      </c>
      <c r="W283" s="57" t="s">
        <v>136</v>
      </c>
      <c r="X283" s="125" t="s">
        <v>136</v>
      </c>
      <c r="Y283" s="125" t="s">
        <v>136</v>
      </c>
      <c r="Z283" s="125" t="s">
        <v>136</v>
      </c>
      <c r="AA283" s="125" t="s">
        <v>136</v>
      </c>
      <c r="AB283" s="125" t="s">
        <v>136</v>
      </c>
      <c r="AC283" s="59" t="s">
        <v>136</v>
      </c>
      <c r="AD283" s="107" t="s">
        <v>136</v>
      </c>
      <c r="AE283" s="108" t="s">
        <v>136</v>
      </c>
      <c r="AF283" s="108" t="s">
        <v>136</v>
      </c>
      <c r="AG283" s="126" t="s">
        <v>136</v>
      </c>
      <c r="AH283" s="193"/>
    </row>
    <row r="284" spans="1:34" s="56" customFormat="1" ht="41.25" customHeight="1" x14ac:dyDescent="0.25">
      <c r="A284" s="245">
        <v>186</v>
      </c>
      <c r="B284" s="214" t="str">
        <f>'Приложение № 3'!B232</f>
        <v>ул. Омская, от 
ул. Маршала Жукова до 
ул. 3-й Разъезд</v>
      </c>
      <c r="C284" s="261">
        <v>4.0629999999999997</v>
      </c>
      <c r="D284" s="245">
        <v>56840</v>
      </c>
      <c r="E284" s="243">
        <f>C284*F284/100</f>
        <v>2.4377999999999997</v>
      </c>
      <c r="F284" s="245">
        <v>60</v>
      </c>
      <c r="G284" s="243">
        <f>F284*C284/100</f>
        <v>2.4377999999999997</v>
      </c>
      <c r="H284" s="245">
        <v>50</v>
      </c>
      <c r="I284" s="243">
        <f>J284*C284/100</f>
        <v>1.6251999999999998</v>
      </c>
      <c r="J284" s="245">
        <v>40</v>
      </c>
      <c r="K284" s="214" t="s">
        <v>57</v>
      </c>
      <c r="L284" s="251" t="s">
        <v>58</v>
      </c>
      <c r="M284" s="214" t="s">
        <v>57</v>
      </c>
      <c r="N284" s="214" t="s">
        <v>57</v>
      </c>
      <c r="O284" s="214" t="s">
        <v>136</v>
      </c>
      <c r="P284" s="214" t="s">
        <v>136</v>
      </c>
      <c r="Q284" s="214" t="s">
        <v>136</v>
      </c>
      <c r="R284" s="214" t="s">
        <v>136</v>
      </c>
      <c r="S284" s="214" t="s">
        <v>136</v>
      </c>
      <c r="T284" s="214" t="s">
        <v>136</v>
      </c>
      <c r="U284" s="214" t="s">
        <v>136</v>
      </c>
      <c r="V284" s="214" t="s">
        <v>136</v>
      </c>
      <c r="W284" s="214" t="s">
        <v>136</v>
      </c>
      <c r="X284" s="214" t="s">
        <v>57</v>
      </c>
      <c r="Y284" s="125" t="s">
        <v>111</v>
      </c>
      <c r="Z284" s="125" t="s">
        <v>136</v>
      </c>
      <c r="AA284" s="125">
        <v>1</v>
      </c>
      <c r="AB284" s="125" t="s">
        <v>136</v>
      </c>
      <c r="AC284" s="109">
        <f>AC285</f>
        <v>1.5</v>
      </c>
      <c r="AD284" s="107" t="s">
        <v>136</v>
      </c>
      <c r="AE284" s="108" t="s">
        <v>136</v>
      </c>
      <c r="AF284" s="108" t="s">
        <v>136</v>
      </c>
      <c r="AG284" s="214" t="s">
        <v>657</v>
      </c>
      <c r="AH284" s="193"/>
    </row>
    <row r="285" spans="1:34" s="56" customFormat="1" ht="41.25" customHeight="1" x14ac:dyDescent="0.25">
      <c r="A285" s="246"/>
      <c r="B285" s="215"/>
      <c r="C285" s="262"/>
      <c r="D285" s="246"/>
      <c r="E285" s="244"/>
      <c r="F285" s="246"/>
      <c r="G285" s="244"/>
      <c r="H285" s="246"/>
      <c r="I285" s="244"/>
      <c r="J285" s="246"/>
      <c r="K285" s="215"/>
      <c r="L285" s="252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125" t="s">
        <v>121</v>
      </c>
      <c r="Z285" s="125" t="s">
        <v>113</v>
      </c>
      <c r="AA285" s="125">
        <v>1</v>
      </c>
      <c r="AB285" s="125" t="s">
        <v>136</v>
      </c>
      <c r="AC285" s="109">
        <v>1.5</v>
      </c>
      <c r="AD285" s="107">
        <f>AC285/AA285</f>
        <v>1.5</v>
      </c>
      <c r="AE285" s="105">
        <v>43282</v>
      </c>
      <c r="AF285" s="105">
        <v>43374</v>
      </c>
      <c r="AG285" s="215"/>
      <c r="AH285" s="193"/>
    </row>
    <row r="286" spans="1:34" s="56" customFormat="1" ht="41.25" customHeight="1" x14ac:dyDescent="0.25">
      <c r="A286" s="245">
        <v>187</v>
      </c>
      <c r="B286" s="214" t="str">
        <f>'Приложение № 3'!B233</f>
        <v>ул. Орджоникидзе, от 
ул. Интернациональная до 
ул. 36-я Северная</v>
      </c>
      <c r="C286" s="261">
        <v>4.3049999999999997</v>
      </c>
      <c r="D286" s="245">
        <v>64650</v>
      </c>
      <c r="E286" s="243">
        <f>F286*C286/100</f>
        <v>2.1524999999999999</v>
      </c>
      <c r="F286" s="245">
        <v>50</v>
      </c>
      <c r="G286" s="243">
        <f>F286*C286/100</f>
        <v>2.1524999999999999</v>
      </c>
      <c r="H286" s="245">
        <v>40</v>
      </c>
      <c r="I286" s="243">
        <f>J286*C286/100</f>
        <v>1.2914999999999999</v>
      </c>
      <c r="J286" s="245">
        <v>30</v>
      </c>
      <c r="K286" s="214" t="s">
        <v>59</v>
      </c>
      <c r="L286" s="251" t="s">
        <v>9</v>
      </c>
      <c r="M286" s="214" t="s">
        <v>59</v>
      </c>
      <c r="N286" s="214" t="s">
        <v>59</v>
      </c>
      <c r="O286" s="214" t="s">
        <v>136</v>
      </c>
      <c r="P286" s="214" t="s">
        <v>136</v>
      </c>
      <c r="Q286" s="214" t="s">
        <v>136</v>
      </c>
      <c r="R286" s="214" t="s">
        <v>136</v>
      </c>
      <c r="S286" s="214" t="s">
        <v>136</v>
      </c>
      <c r="T286" s="214" t="s">
        <v>136</v>
      </c>
      <c r="U286" s="214" t="s">
        <v>136</v>
      </c>
      <c r="V286" s="214" t="s">
        <v>136</v>
      </c>
      <c r="W286" s="214" t="s">
        <v>136</v>
      </c>
      <c r="X286" s="214" t="s">
        <v>59</v>
      </c>
      <c r="Y286" s="125" t="s">
        <v>111</v>
      </c>
      <c r="Z286" s="125" t="s">
        <v>136</v>
      </c>
      <c r="AA286" s="125">
        <v>1</v>
      </c>
      <c r="AB286" s="125" t="s">
        <v>136</v>
      </c>
      <c r="AC286" s="109">
        <f>AC287</f>
        <v>1.5</v>
      </c>
      <c r="AD286" s="107" t="s">
        <v>136</v>
      </c>
      <c r="AE286" s="108" t="s">
        <v>136</v>
      </c>
      <c r="AF286" s="108" t="s">
        <v>136</v>
      </c>
      <c r="AG286" s="214" t="s">
        <v>657</v>
      </c>
      <c r="AH286" s="193"/>
    </row>
    <row r="287" spans="1:34" s="56" customFormat="1" ht="41.25" customHeight="1" x14ac:dyDescent="0.25">
      <c r="A287" s="246"/>
      <c r="B287" s="215"/>
      <c r="C287" s="262"/>
      <c r="D287" s="246"/>
      <c r="E287" s="244"/>
      <c r="F287" s="246"/>
      <c r="G287" s="244"/>
      <c r="H287" s="246"/>
      <c r="I287" s="244"/>
      <c r="J287" s="246"/>
      <c r="K287" s="215"/>
      <c r="L287" s="252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125" t="s">
        <v>121</v>
      </c>
      <c r="Z287" s="125" t="s">
        <v>113</v>
      </c>
      <c r="AA287" s="125">
        <v>1</v>
      </c>
      <c r="AB287" s="125" t="s">
        <v>136</v>
      </c>
      <c r="AC287" s="109">
        <v>1.5</v>
      </c>
      <c r="AD287" s="107">
        <f>AC287/AA287</f>
        <v>1.5</v>
      </c>
      <c r="AE287" s="105">
        <v>43282</v>
      </c>
      <c r="AF287" s="105">
        <v>43374</v>
      </c>
      <c r="AG287" s="215"/>
      <c r="AH287" s="193"/>
    </row>
    <row r="288" spans="1:34" s="56" customFormat="1" ht="31.5" x14ac:dyDescent="0.25">
      <c r="A288" s="257">
        <v>188</v>
      </c>
      <c r="B288" s="258" t="str">
        <f>'Приложение № 3'!B234</f>
        <v>ул. Маршала Жукова, от 
Фрунзенского моста до 
ул. Бульварная</v>
      </c>
      <c r="C288" s="259">
        <v>2.65</v>
      </c>
      <c r="D288" s="257">
        <v>58300</v>
      </c>
      <c r="E288" s="260">
        <f>F288*C288/100</f>
        <v>1.59</v>
      </c>
      <c r="F288" s="257">
        <v>60</v>
      </c>
      <c r="G288" s="260">
        <f>H288*C288/100</f>
        <v>1.325</v>
      </c>
      <c r="H288" s="257">
        <v>50</v>
      </c>
      <c r="I288" s="260">
        <f>J288*C288/100</f>
        <v>1.06</v>
      </c>
      <c r="J288" s="257">
        <v>40</v>
      </c>
      <c r="K288" s="125" t="s">
        <v>60</v>
      </c>
      <c r="L288" s="263" t="s">
        <v>9</v>
      </c>
      <c r="M288" s="125" t="s">
        <v>60</v>
      </c>
      <c r="N288" s="125" t="s">
        <v>60</v>
      </c>
      <c r="O288" s="125" t="s">
        <v>136</v>
      </c>
      <c r="P288" s="57" t="s">
        <v>136</v>
      </c>
      <c r="Q288" s="57" t="s">
        <v>136</v>
      </c>
      <c r="R288" s="57" t="s">
        <v>136</v>
      </c>
      <c r="S288" s="57" t="s">
        <v>136</v>
      </c>
      <c r="T288" s="57" t="s">
        <v>136</v>
      </c>
      <c r="U288" s="57" t="s">
        <v>136</v>
      </c>
      <c r="V288" s="57" t="s">
        <v>136</v>
      </c>
      <c r="W288" s="57" t="s">
        <v>136</v>
      </c>
      <c r="X288" s="125" t="s">
        <v>607</v>
      </c>
      <c r="Y288" s="125" t="s">
        <v>111</v>
      </c>
      <c r="Z288" s="125" t="s">
        <v>136</v>
      </c>
      <c r="AA288" s="125">
        <v>1</v>
      </c>
      <c r="AB288" s="125" t="s">
        <v>136</v>
      </c>
      <c r="AC288" s="109">
        <f>AC289</f>
        <v>1.5</v>
      </c>
      <c r="AD288" s="107" t="s">
        <v>136</v>
      </c>
      <c r="AE288" s="108" t="s">
        <v>136</v>
      </c>
      <c r="AF288" s="108" t="s">
        <v>136</v>
      </c>
      <c r="AG288" s="214" t="s">
        <v>657</v>
      </c>
      <c r="AH288" s="193"/>
    </row>
    <row r="289" spans="1:34" s="56" customFormat="1" ht="47.25" x14ac:dyDescent="0.25">
      <c r="A289" s="257"/>
      <c r="B289" s="258"/>
      <c r="C289" s="259"/>
      <c r="D289" s="257"/>
      <c r="E289" s="260"/>
      <c r="F289" s="257"/>
      <c r="G289" s="260"/>
      <c r="H289" s="257"/>
      <c r="I289" s="260"/>
      <c r="J289" s="257"/>
      <c r="K289" s="125" t="s">
        <v>61</v>
      </c>
      <c r="L289" s="263"/>
      <c r="M289" s="125" t="s">
        <v>61</v>
      </c>
      <c r="N289" s="125" t="s">
        <v>61</v>
      </c>
      <c r="O289" s="125" t="s">
        <v>136</v>
      </c>
      <c r="P289" s="57" t="s">
        <v>136</v>
      </c>
      <c r="Q289" s="57" t="s">
        <v>136</v>
      </c>
      <c r="R289" s="57" t="s">
        <v>136</v>
      </c>
      <c r="S289" s="57" t="s">
        <v>136</v>
      </c>
      <c r="T289" s="57" t="s">
        <v>136</v>
      </c>
      <c r="U289" s="57" t="s">
        <v>136</v>
      </c>
      <c r="V289" s="57" t="s">
        <v>136</v>
      </c>
      <c r="W289" s="57" t="s">
        <v>136</v>
      </c>
      <c r="X289" s="125" t="s">
        <v>608</v>
      </c>
      <c r="Y289" s="125" t="s">
        <v>121</v>
      </c>
      <c r="Z289" s="125" t="s">
        <v>113</v>
      </c>
      <c r="AA289" s="125">
        <v>1</v>
      </c>
      <c r="AB289" s="125" t="s">
        <v>136</v>
      </c>
      <c r="AC289" s="109">
        <v>1.5</v>
      </c>
      <c r="AD289" s="107">
        <f>AC289/AA289</f>
        <v>1.5</v>
      </c>
      <c r="AE289" s="105">
        <v>43282</v>
      </c>
      <c r="AF289" s="105">
        <v>43374</v>
      </c>
      <c r="AG289" s="215"/>
      <c r="AH289" s="193"/>
    </row>
    <row r="290" spans="1:34" s="56" customFormat="1" ht="47.25" x14ac:dyDescent="0.25">
      <c r="A290" s="126">
        <v>189</v>
      </c>
      <c r="B290" s="125" t="str">
        <f>'Приложение № 3'!B236</f>
        <v>ул. Сибаковская, от 
ул. Горная до 
ул. Агрономическая</v>
      </c>
      <c r="C290" s="127">
        <v>0.37</v>
      </c>
      <c r="D290" s="126">
        <v>3700</v>
      </c>
      <c r="E290" s="128">
        <f>C290*F290/100</f>
        <v>0</v>
      </c>
      <c r="F290" s="126">
        <v>0</v>
      </c>
      <c r="G290" s="128">
        <f>C290*H290/100</f>
        <v>0</v>
      </c>
      <c r="H290" s="126">
        <v>0</v>
      </c>
      <c r="I290" s="128">
        <f>J290*C290/100</f>
        <v>0</v>
      </c>
      <c r="J290" s="126">
        <v>0</v>
      </c>
      <c r="K290" s="125" t="s">
        <v>136</v>
      </c>
      <c r="L290" s="129" t="s">
        <v>136</v>
      </c>
      <c r="M290" s="125" t="s">
        <v>136</v>
      </c>
      <c r="N290" s="125" t="s">
        <v>136</v>
      </c>
      <c r="O290" s="125" t="s">
        <v>136</v>
      </c>
      <c r="P290" s="57" t="s">
        <v>136</v>
      </c>
      <c r="Q290" s="57" t="s">
        <v>136</v>
      </c>
      <c r="R290" s="57" t="s">
        <v>136</v>
      </c>
      <c r="S290" s="57" t="s">
        <v>136</v>
      </c>
      <c r="T290" s="57" t="s">
        <v>136</v>
      </c>
      <c r="U290" s="57" t="s">
        <v>136</v>
      </c>
      <c r="V290" s="57" t="s">
        <v>136</v>
      </c>
      <c r="W290" s="57" t="s">
        <v>136</v>
      </c>
      <c r="X290" s="125" t="s">
        <v>136</v>
      </c>
      <c r="Y290" s="125" t="s">
        <v>136</v>
      </c>
      <c r="Z290" s="125" t="s">
        <v>136</v>
      </c>
      <c r="AA290" s="125" t="s">
        <v>136</v>
      </c>
      <c r="AB290" s="125" t="s">
        <v>136</v>
      </c>
      <c r="AC290" s="59" t="s">
        <v>136</v>
      </c>
      <c r="AD290" s="107" t="s">
        <v>136</v>
      </c>
      <c r="AE290" s="108" t="s">
        <v>136</v>
      </c>
      <c r="AF290" s="108" t="s">
        <v>136</v>
      </c>
      <c r="AG290" s="126" t="s">
        <v>136</v>
      </c>
      <c r="AH290" s="193"/>
    </row>
    <row r="291" spans="1:34" s="56" customFormat="1" ht="46.5" customHeight="1" x14ac:dyDescent="0.25">
      <c r="A291" s="245">
        <v>190</v>
      </c>
      <c r="B291" s="214" t="str">
        <f>'Приложение № 3'!B237</f>
        <v>ул. Новокирпичная, от 
просп. Сибирский до 
ул. 1-я Путевая</v>
      </c>
      <c r="C291" s="261">
        <v>1.1599999999999999</v>
      </c>
      <c r="D291" s="245">
        <v>15080</v>
      </c>
      <c r="E291" s="243">
        <f>C291*F291/100</f>
        <v>0.57999999999999996</v>
      </c>
      <c r="F291" s="245">
        <v>50</v>
      </c>
      <c r="G291" s="243">
        <f>H291*C291/100</f>
        <v>0.46399999999999997</v>
      </c>
      <c r="H291" s="245">
        <v>40</v>
      </c>
      <c r="I291" s="243">
        <f>J291*C291/100</f>
        <v>0.34799999999999998</v>
      </c>
      <c r="J291" s="245">
        <v>30</v>
      </c>
      <c r="K291" s="214" t="s">
        <v>625</v>
      </c>
      <c r="L291" s="251" t="s">
        <v>34</v>
      </c>
      <c r="M291" s="214" t="s">
        <v>625</v>
      </c>
      <c r="N291" s="214" t="s">
        <v>625</v>
      </c>
      <c r="O291" s="214" t="s">
        <v>136</v>
      </c>
      <c r="P291" s="253" t="s">
        <v>136</v>
      </c>
      <c r="Q291" s="253" t="s">
        <v>136</v>
      </c>
      <c r="R291" s="253" t="s">
        <v>136</v>
      </c>
      <c r="S291" s="253" t="s">
        <v>136</v>
      </c>
      <c r="T291" s="253" t="s">
        <v>136</v>
      </c>
      <c r="U291" s="253" t="s">
        <v>136</v>
      </c>
      <c r="V291" s="253" t="s">
        <v>136</v>
      </c>
      <c r="W291" s="253" t="s">
        <v>136</v>
      </c>
      <c r="X291" s="214" t="s">
        <v>624</v>
      </c>
      <c r="Y291" s="125" t="s">
        <v>111</v>
      </c>
      <c r="Z291" s="125" t="s">
        <v>136</v>
      </c>
      <c r="AA291" s="125">
        <v>1</v>
      </c>
      <c r="AB291" s="125" t="s">
        <v>136</v>
      </c>
      <c r="AC291" s="109">
        <f>AC292</f>
        <v>0.04</v>
      </c>
      <c r="AD291" s="110" t="s">
        <v>136</v>
      </c>
      <c r="AE291" s="111" t="s">
        <v>136</v>
      </c>
      <c r="AF291" s="111" t="s">
        <v>136</v>
      </c>
      <c r="AG291" s="214" t="s">
        <v>653</v>
      </c>
      <c r="AH291" s="193"/>
    </row>
    <row r="292" spans="1:34" s="56" customFormat="1" ht="46.5" customHeight="1" x14ac:dyDescent="0.25">
      <c r="A292" s="246"/>
      <c r="B292" s="215"/>
      <c r="C292" s="262"/>
      <c r="D292" s="246"/>
      <c r="E292" s="244"/>
      <c r="F292" s="246"/>
      <c r="G292" s="244"/>
      <c r="H292" s="246"/>
      <c r="I292" s="244"/>
      <c r="J292" s="246"/>
      <c r="K292" s="215"/>
      <c r="L292" s="252"/>
      <c r="M292" s="215"/>
      <c r="N292" s="215"/>
      <c r="O292" s="215"/>
      <c r="P292" s="254"/>
      <c r="Q292" s="254"/>
      <c r="R292" s="254"/>
      <c r="S292" s="254"/>
      <c r="T292" s="254"/>
      <c r="U292" s="254"/>
      <c r="V292" s="254"/>
      <c r="W292" s="254"/>
      <c r="X292" s="215"/>
      <c r="Y292" s="125" t="s">
        <v>101</v>
      </c>
      <c r="Z292" s="125" t="s">
        <v>113</v>
      </c>
      <c r="AA292" s="125">
        <v>8</v>
      </c>
      <c r="AB292" s="125" t="s">
        <v>136</v>
      </c>
      <c r="AC292" s="128">
        <v>0.04</v>
      </c>
      <c r="AD292" s="107">
        <f>AC292/AA292</f>
        <v>5.0000000000000001E-3</v>
      </c>
      <c r="AE292" s="105">
        <v>43160</v>
      </c>
      <c r="AF292" s="105">
        <v>43374</v>
      </c>
      <c r="AG292" s="215"/>
      <c r="AH292" s="193"/>
    </row>
    <row r="293" spans="1:34" s="56" customFormat="1" ht="47.25" x14ac:dyDescent="0.25">
      <c r="A293" s="126">
        <v>191</v>
      </c>
      <c r="B293" s="125" t="str">
        <f>'Приложение № 3'!B238</f>
        <v>ул. Енисейская, от развязки 
Ленинградского моста до 
ул. 70 лет Октября</v>
      </c>
      <c r="C293" s="127">
        <v>1.24</v>
      </c>
      <c r="D293" s="126">
        <v>31620</v>
      </c>
      <c r="E293" s="128">
        <f>C293*F293/100</f>
        <v>0.62</v>
      </c>
      <c r="F293" s="126">
        <v>50</v>
      </c>
      <c r="G293" s="128">
        <f t="shared" ref="G293:G356" si="32">H293*C293/100</f>
        <v>0.55799999999999994</v>
      </c>
      <c r="H293" s="126">
        <v>45</v>
      </c>
      <c r="I293" s="128">
        <f t="shared" ref="I293:I356" si="33">J293*C293/100</f>
        <v>0.496</v>
      </c>
      <c r="J293" s="126">
        <v>40</v>
      </c>
      <c r="K293" s="125" t="s">
        <v>136</v>
      </c>
      <c r="L293" s="129" t="s">
        <v>136</v>
      </c>
      <c r="M293" s="125" t="s">
        <v>136</v>
      </c>
      <c r="N293" s="125" t="s">
        <v>136</v>
      </c>
      <c r="O293" s="125" t="s">
        <v>136</v>
      </c>
      <c r="P293" s="57" t="s">
        <v>136</v>
      </c>
      <c r="Q293" s="57" t="s">
        <v>136</v>
      </c>
      <c r="R293" s="57" t="s">
        <v>136</v>
      </c>
      <c r="S293" s="57" t="s">
        <v>136</v>
      </c>
      <c r="T293" s="58" t="s">
        <v>136</v>
      </c>
      <c r="U293" s="58" t="s">
        <v>136</v>
      </c>
      <c r="V293" s="58" t="s">
        <v>136</v>
      </c>
      <c r="W293" s="58" t="s">
        <v>136</v>
      </c>
      <c r="X293" s="125" t="s">
        <v>136</v>
      </c>
      <c r="Y293" s="125" t="s">
        <v>136</v>
      </c>
      <c r="Z293" s="125" t="s">
        <v>136</v>
      </c>
      <c r="AA293" s="125" t="s">
        <v>136</v>
      </c>
      <c r="AB293" s="125" t="s">
        <v>136</v>
      </c>
      <c r="AC293" s="59" t="s">
        <v>136</v>
      </c>
      <c r="AD293" s="59" t="s">
        <v>136</v>
      </c>
      <c r="AE293" s="59" t="s">
        <v>136</v>
      </c>
      <c r="AF293" s="59" t="s">
        <v>136</v>
      </c>
      <c r="AG293" s="126" t="s">
        <v>136</v>
      </c>
      <c r="AH293" s="193"/>
    </row>
    <row r="294" spans="1:34" s="56" customFormat="1" ht="47.25" x14ac:dyDescent="0.25">
      <c r="A294" s="126">
        <v>192</v>
      </c>
      <c r="B294" s="125" t="str">
        <f>'Приложение № 3'!B239</f>
        <v>ул. 1-я Казахстанская, от 
ул. Мельничной до 
ООТ "Автоколонна 1251"</v>
      </c>
      <c r="C294" s="127">
        <v>1.53</v>
      </c>
      <c r="D294" s="126">
        <v>10710</v>
      </c>
      <c r="E294" s="128">
        <f t="shared" ref="E294:E357" si="34">C294*F294/100</f>
        <v>0.61199999999999999</v>
      </c>
      <c r="F294" s="126">
        <v>40</v>
      </c>
      <c r="G294" s="128">
        <f t="shared" si="32"/>
        <v>0.53550000000000009</v>
      </c>
      <c r="H294" s="126">
        <v>35</v>
      </c>
      <c r="I294" s="128">
        <f t="shared" si="33"/>
        <v>0.45899999999999996</v>
      </c>
      <c r="J294" s="126">
        <v>30</v>
      </c>
      <c r="K294" s="125" t="s">
        <v>136</v>
      </c>
      <c r="L294" s="129" t="s">
        <v>136</v>
      </c>
      <c r="M294" s="125" t="s">
        <v>136</v>
      </c>
      <c r="N294" s="125" t="s">
        <v>136</v>
      </c>
      <c r="O294" s="125" t="s">
        <v>136</v>
      </c>
      <c r="P294" s="57" t="s">
        <v>136</v>
      </c>
      <c r="Q294" s="57" t="s">
        <v>136</v>
      </c>
      <c r="R294" s="57" t="s">
        <v>136</v>
      </c>
      <c r="S294" s="57" t="s">
        <v>136</v>
      </c>
      <c r="T294" s="58" t="s">
        <v>136</v>
      </c>
      <c r="U294" s="58" t="s">
        <v>136</v>
      </c>
      <c r="V294" s="58" t="s">
        <v>136</v>
      </c>
      <c r="W294" s="58" t="s">
        <v>136</v>
      </c>
      <c r="X294" s="125" t="s">
        <v>136</v>
      </c>
      <c r="Y294" s="125" t="s">
        <v>136</v>
      </c>
      <c r="Z294" s="125" t="s">
        <v>136</v>
      </c>
      <c r="AA294" s="125" t="s">
        <v>136</v>
      </c>
      <c r="AB294" s="125" t="s">
        <v>136</v>
      </c>
      <c r="AC294" s="59" t="s">
        <v>136</v>
      </c>
      <c r="AD294" s="59" t="s">
        <v>136</v>
      </c>
      <c r="AE294" s="59" t="s">
        <v>136</v>
      </c>
      <c r="AF294" s="59" t="s">
        <v>136</v>
      </c>
      <c r="AG294" s="126" t="s">
        <v>136</v>
      </c>
      <c r="AH294" s="193"/>
    </row>
    <row r="295" spans="1:34" s="56" customFormat="1" ht="47.25" x14ac:dyDescent="0.25">
      <c r="A295" s="126">
        <v>193</v>
      </c>
      <c r="B295" s="125" t="str">
        <f>'Приложение № 3'!B240</f>
        <v>ул. 2-я Казахстанская, от 
ул. Мельничной до дома 37 
по ул. 2-й Казахстанской</v>
      </c>
      <c r="C295" s="127">
        <v>2.8</v>
      </c>
      <c r="D295" s="126">
        <v>16800</v>
      </c>
      <c r="E295" s="128">
        <f t="shared" si="34"/>
        <v>1.1200000000000001</v>
      </c>
      <c r="F295" s="126">
        <v>40</v>
      </c>
      <c r="G295" s="128">
        <f t="shared" si="32"/>
        <v>0.98</v>
      </c>
      <c r="H295" s="126">
        <v>35</v>
      </c>
      <c r="I295" s="128">
        <f t="shared" si="33"/>
        <v>0.84</v>
      </c>
      <c r="J295" s="126">
        <v>30</v>
      </c>
      <c r="K295" s="125" t="s">
        <v>136</v>
      </c>
      <c r="L295" s="129" t="s">
        <v>136</v>
      </c>
      <c r="M295" s="125" t="s">
        <v>136</v>
      </c>
      <c r="N295" s="125" t="s">
        <v>136</v>
      </c>
      <c r="O295" s="125" t="s">
        <v>136</v>
      </c>
      <c r="P295" s="57" t="s">
        <v>136</v>
      </c>
      <c r="Q295" s="57" t="s">
        <v>136</v>
      </c>
      <c r="R295" s="57" t="s">
        <v>136</v>
      </c>
      <c r="S295" s="57" t="s">
        <v>136</v>
      </c>
      <c r="T295" s="58" t="s">
        <v>136</v>
      </c>
      <c r="U295" s="58" t="s">
        <v>136</v>
      </c>
      <c r="V295" s="58" t="s">
        <v>136</v>
      </c>
      <c r="W295" s="58" t="s">
        <v>136</v>
      </c>
      <c r="X295" s="125" t="s">
        <v>136</v>
      </c>
      <c r="Y295" s="125" t="s">
        <v>136</v>
      </c>
      <c r="Z295" s="125" t="s">
        <v>136</v>
      </c>
      <c r="AA295" s="125" t="s">
        <v>136</v>
      </c>
      <c r="AB295" s="125" t="s">
        <v>136</v>
      </c>
      <c r="AC295" s="59" t="s">
        <v>136</v>
      </c>
      <c r="AD295" s="59" t="s">
        <v>136</v>
      </c>
      <c r="AE295" s="59" t="s">
        <v>136</v>
      </c>
      <c r="AF295" s="59" t="s">
        <v>136</v>
      </c>
      <c r="AG295" s="126" t="s">
        <v>136</v>
      </c>
      <c r="AH295" s="193"/>
    </row>
    <row r="296" spans="1:34" s="56" customFormat="1" ht="47.25" x14ac:dyDescent="0.25">
      <c r="A296" s="126">
        <v>194</v>
      </c>
      <c r="B296" s="125" t="str">
        <f>'Приложение № 3'!B241</f>
        <v>ул. 3-я Казахстанская, от 
ул. Мельничной до дома 28 
по ул. 3-й Казахстанскойэ</v>
      </c>
      <c r="C296" s="127">
        <v>1.67</v>
      </c>
      <c r="D296" s="126">
        <v>10020</v>
      </c>
      <c r="E296" s="128">
        <f t="shared" si="34"/>
        <v>0.66799999999999993</v>
      </c>
      <c r="F296" s="126">
        <v>40</v>
      </c>
      <c r="G296" s="128">
        <f t="shared" si="32"/>
        <v>0.58449999999999991</v>
      </c>
      <c r="H296" s="126">
        <v>35</v>
      </c>
      <c r="I296" s="128">
        <f t="shared" si="33"/>
        <v>0.50099999999999989</v>
      </c>
      <c r="J296" s="126">
        <v>30</v>
      </c>
      <c r="K296" s="125" t="s">
        <v>136</v>
      </c>
      <c r="L296" s="129" t="s">
        <v>136</v>
      </c>
      <c r="M296" s="125" t="s">
        <v>136</v>
      </c>
      <c r="N296" s="125" t="s">
        <v>136</v>
      </c>
      <c r="O296" s="125" t="s">
        <v>136</v>
      </c>
      <c r="P296" s="57" t="s">
        <v>136</v>
      </c>
      <c r="Q296" s="57" t="s">
        <v>136</v>
      </c>
      <c r="R296" s="57" t="s">
        <v>136</v>
      </c>
      <c r="S296" s="57" t="s">
        <v>136</v>
      </c>
      <c r="T296" s="58" t="s">
        <v>136</v>
      </c>
      <c r="U296" s="58" t="s">
        <v>136</v>
      </c>
      <c r="V296" s="58" t="s">
        <v>136</v>
      </c>
      <c r="W296" s="58" t="s">
        <v>136</v>
      </c>
      <c r="X296" s="125" t="s">
        <v>136</v>
      </c>
      <c r="Y296" s="125" t="s">
        <v>136</v>
      </c>
      <c r="Z296" s="125" t="s">
        <v>136</v>
      </c>
      <c r="AA296" s="125" t="s">
        <v>136</v>
      </c>
      <c r="AB296" s="125" t="s">
        <v>136</v>
      </c>
      <c r="AC296" s="59" t="s">
        <v>136</v>
      </c>
      <c r="AD296" s="59" t="s">
        <v>136</v>
      </c>
      <c r="AE296" s="59" t="s">
        <v>136</v>
      </c>
      <c r="AF296" s="59" t="s">
        <v>136</v>
      </c>
      <c r="AG296" s="126" t="s">
        <v>136</v>
      </c>
      <c r="AH296" s="193"/>
    </row>
    <row r="297" spans="1:34" s="56" customFormat="1" ht="47.25" x14ac:dyDescent="0.25">
      <c r="A297" s="126">
        <v>195</v>
      </c>
      <c r="B297" s="125" t="str">
        <f>'Приложение № 3'!B242</f>
        <v>ул. Перова, от 
ул. Мельничной до 
ООТ "Кожзавод"</v>
      </c>
      <c r="C297" s="127">
        <v>1.43</v>
      </c>
      <c r="D297" s="126">
        <v>10010</v>
      </c>
      <c r="E297" s="128">
        <f t="shared" si="34"/>
        <v>0.57199999999999995</v>
      </c>
      <c r="F297" s="126">
        <v>40</v>
      </c>
      <c r="G297" s="128">
        <f t="shared" si="32"/>
        <v>0.50049999999999994</v>
      </c>
      <c r="H297" s="126">
        <v>35</v>
      </c>
      <c r="I297" s="128">
        <f t="shared" si="33"/>
        <v>0.42899999999999999</v>
      </c>
      <c r="J297" s="126">
        <v>30</v>
      </c>
      <c r="K297" s="125" t="s">
        <v>136</v>
      </c>
      <c r="L297" s="129" t="s">
        <v>136</v>
      </c>
      <c r="M297" s="125" t="s">
        <v>136</v>
      </c>
      <c r="N297" s="125" t="s">
        <v>136</v>
      </c>
      <c r="O297" s="125" t="s">
        <v>136</v>
      </c>
      <c r="P297" s="57" t="s">
        <v>136</v>
      </c>
      <c r="Q297" s="57" t="s">
        <v>136</v>
      </c>
      <c r="R297" s="57" t="s">
        <v>136</v>
      </c>
      <c r="S297" s="57" t="s">
        <v>136</v>
      </c>
      <c r="T297" s="58" t="s">
        <v>136</v>
      </c>
      <c r="U297" s="58" t="s">
        <v>136</v>
      </c>
      <c r="V297" s="58" t="s">
        <v>136</v>
      </c>
      <c r="W297" s="58" t="s">
        <v>136</v>
      </c>
      <c r="X297" s="125" t="s">
        <v>136</v>
      </c>
      <c r="Y297" s="125" t="s">
        <v>136</v>
      </c>
      <c r="Z297" s="125" t="s">
        <v>136</v>
      </c>
      <c r="AA297" s="125" t="s">
        <v>136</v>
      </c>
      <c r="AB297" s="125" t="s">
        <v>136</v>
      </c>
      <c r="AC297" s="59" t="s">
        <v>136</v>
      </c>
      <c r="AD297" s="59" t="s">
        <v>136</v>
      </c>
      <c r="AE297" s="59" t="s">
        <v>136</v>
      </c>
      <c r="AF297" s="59" t="s">
        <v>136</v>
      </c>
      <c r="AG297" s="126" t="s">
        <v>136</v>
      </c>
      <c r="AH297" s="193"/>
    </row>
    <row r="298" spans="1:34" s="56" customFormat="1" ht="47.25" x14ac:dyDescent="0.25">
      <c r="A298" s="126">
        <v>196</v>
      </c>
      <c r="B298" s="125" t="str">
        <f>'Приложение № 3'!B243</f>
        <v>ул. Нефтебаза, от 
ул. Мельничной до дома 11 
по ул. Нефтебаза</v>
      </c>
      <c r="C298" s="127">
        <v>0.35</v>
      </c>
      <c r="D298" s="126">
        <v>2100</v>
      </c>
      <c r="E298" s="128">
        <f t="shared" si="34"/>
        <v>0.14000000000000001</v>
      </c>
      <c r="F298" s="126">
        <v>40</v>
      </c>
      <c r="G298" s="128">
        <f t="shared" si="32"/>
        <v>0.1225</v>
      </c>
      <c r="H298" s="126">
        <v>35</v>
      </c>
      <c r="I298" s="128">
        <f t="shared" si="33"/>
        <v>0.105</v>
      </c>
      <c r="J298" s="126">
        <v>30</v>
      </c>
      <c r="K298" s="125" t="s">
        <v>136</v>
      </c>
      <c r="L298" s="129" t="s">
        <v>136</v>
      </c>
      <c r="M298" s="125" t="s">
        <v>136</v>
      </c>
      <c r="N298" s="125" t="s">
        <v>136</v>
      </c>
      <c r="O298" s="125" t="s">
        <v>136</v>
      </c>
      <c r="P298" s="57" t="s">
        <v>136</v>
      </c>
      <c r="Q298" s="57" t="s">
        <v>136</v>
      </c>
      <c r="R298" s="57" t="s">
        <v>136</v>
      </c>
      <c r="S298" s="57" t="s">
        <v>136</v>
      </c>
      <c r="T298" s="58" t="s">
        <v>136</v>
      </c>
      <c r="U298" s="58" t="s">
        <v>136</v>
      </c>
      <c r="V298" s="58" t="s">
        <v>136</v>
      </c>
      <c r="W298" s="58" t="s">
        <v>136</v>
      </c>
      <c r="X298" s="125" t="s">
        <v>136</v>
      </c>
      <c r="Y298" s="125" t="s">
        <v>136</v>
      </c>
      <c r="Z298" s="125" t="s">
        <v>136</v>
      </c>
      <c r="AA298" s="125" t="s">
        <v>136</v>
      </c>
      <c r="AB298" s="125" t="s">
        <v>136</v>
      </c>
      <c r="AC298" s="59" t="s">
        <v>136</v>
      </c>
      <c r="AD298" s="59" t="s">
        <v>136</v>
      </c>
      <c r="AE298" s="59" t="s">
        <v>136</v>
      </c>
      <c r="AF298" s="59" t="s">
        <v>136</v>
      </c>
      <c r="AG298" s="126" t="s">
        <v>136</v>
      </c>
      <c r="AH298" s="193"/>
    </row>
    <row r="299" spans="1:34" s="56" customFormat="1" ht="47.25" x14ac:dyDescent="0.25">
      <c r="A299" s="126">
        <v>197</v>
      </c>
      <c r="B299" s="125" t="str">
        <f>'Приложение № 3'!B244</f>
        <v>ул. Можайского, от 
ул. Мельничной до 
ул. 8-й Кировской</v>
      </c>
      <c r="C299" s="127">
        <v>0.75</v>
      </c>
      <c r="D299" s="126">
        <v>3750</v>
      </c>
      <c r="E299" s="128">
        <f t="shared" si="34"/>
        <v>0.3</v>
      </c>
      <c r="F299" s="126">
        <v>40</v>
      </c>
      <c r="G299" s="128">
        <f t="shared" si="32"/>
        <v>0.26250000000000001</v>
      </c>
      <c r="H299" s="126">
        <v>35</v>
      </c>
      <c r="I299" s="128">
        <f t="shared" si="33"/>
        <v>0.22500000000000001</v>
      </c>
      <c r="J299" s="126">
        <v>30</v>
      </c>
      <c r="K299" s="125" t="s">
        <v>136</v>
      </c>
      <c r="L299" s="129" t="s">
        <v>136</v>
      </c>
      <c r="M299" s="125" t="s">
        <v>136</v>
      </c>
      <c r="N299" s="125" t="s">
        <v>136</v>
      </c>
      <c r="O299" s="125" t="s">
        <v>136</v>
      </c>
      <c r="P299" s="57" t="s">
        <v>136</v>
      </c>
      <c r="Q299" s="57" t="s">
        <v>136</v>
      </c>
      <c r="R299" s="57" t="s">
        <v>136</v>
      </c>
      <c r="S299" s="57" t="s">
        <v>136</v>
      </c>
      <c r="T299" s="58" t="s">
        <v>136</v>
      </c>
      <c r="U299" s="58" t="s">
        <v>136</v>
      </c>
      <c r="V299" s="58" t="s">
        <v>136</v>
      </c>
      <c r="W299" s="58" t="s">
        <v>136</v>
      </c>
      <c r="X299" s="125" t="s">
        <v>136</v>
      </c>
      <c r="Y299" s="125" t="s">
        <v>136</v>
      </c>
      <c r="Z299" s="125" t="s">
        <v>136</v>
      </c>
      <c r="AA299" s="125" t="s">
        <v>136</v>
      </c>
      <c r="AB299" s="125" t="s">
        <v>136</v>
      </c>
      <c r="AC299" s="59" t="s">
        <v>136</v>
      </c>
      <c r="AD299" s="59" t="s">
        <v>136</v>
      </c>
      <c r="AE299" s="59" t="s">
        <v>136</v>
      </c>
      <c r="AF299" s="59" t="s">
        <v>136</v>
      </c>
      <c r="AG299" s="126" t="s">
        <v>136</v>
      </c>
      <c r="AH299" s="193"/>
    </row>
    <row r="300" spans="1:34" s="56" customFormat="1" ht="47.25" x14ac:dyDescent="0.25">
      <c r="A300" s="126">
        <v>198</v>
      </c>
      <c r="B300" s="125" t="str">
        <f>'Приложение № 3'!B245</f>
        <v>ул. Центральная, от 
ул. Мельничной до 
ул. 8-й Кировской</v>
      </c>
      <c r="C300" s="127">
        <v>0.85</v>
      </c>
      <c r="D300" s="126">
        <v>4250</v>
      </c>
      <c r="E300" s="128">
        <f t="shared" si="34"/>
        <v>0.34</v>
      </c>
      <c r="F300" s="126">
        <v>40</v>
      </c>
      <c r="G300" s="128">
        <f t="shared" si="32"/>
        <v>0.29749999999999999</v>
      </c>
      <c r="H300" s="126">
        <v>35</v>
      </c>
      <c r="I300" s="128">
        <f t="shared" si="33"/>
        <v>0.255</v>
      </c>
      <c r="J300" s="126">
        <v>30</v>
      </c>
      <c r="K300" s="125" t="s">
        <v>136</v>
      </c>
      <c r="L300" s="129" t="s">
        <v>136</v>
      </c>
      <c r="M300" s="125" t="s">
        <v>136</v>
      </c>
      <c r="N300" s="125" t="s">
        <v>136</v>
      </c>
      <c r="O300" s="125" t="s">
        <v>136</v>
      </c>
      <c r="P300" s="57" t="s">
        <v>136</v>
      </c>
      <c r="Q300" s="57" t="s">
        <v>136</v>
      </c>
      <c r="R300" s="57" t="s">
        <v>136</v>
      </c>
      <c r="S300" s="57" t="s">
        <v>136</v>
      </c>
      <c r="T300" s="58" t="s">
        <v>136</v>
      </c>
      <c r="U300" s="58" t="s">
        <v>136</v>
      </c>
      <c r="V300" s="58" t="s">
        <v>136</v>
      </c>
      <c r="W300" s="58" t="s">
        <v>136</v>
      </c>
      <c r="X300" s="125" t="s">
        <v>136</v>
      </c>
      <c r="Y300" s="125" t="s">
        <v>136</v>
      </c>
      <c r="Z300" s="125" t="s">
        <v>136</v>
      </c>
      <c r="AA300" s="125" t="s">
        <v>136</v>
      </c>
      <c r="AB300" s="125" t="s">
        <v>136</v>
      </c>
      <c r="AC300" s="59" t="s">
        <v>136</v>
      </c>
      <c r="AD300" s="59" t="s">
        <v>136</v>
      </c>
      <c r="AE300" s="59" t="s">
        <v>136</v>
      </c>
      <c r="AF300" s="59" t="s">
        <v>136</v>
      </c>
      <c r="AG300" s="126" t="s">
        <v>136</v>
      </c>
      <c r="AH300" s="193"/>
    </row>
    <row r="301" spans="1:34" s="56" customFormat="1" ht="47.25" x14ac:dyDescent="0.25">
      <c r="A301" s="126">
        <v>199</v>
      </c>
      <c r="B301" s="125" t="str">
        <f>'Приложение № 3'!B246</f>
        <v>ул. Торговая, от 
ул. Южной до путепровода 
по ул. Торговой</v>
      </c>
      <c r="C301" s="127">
        <v>1.1100000000000001</v>
      </c>
      <c r="D301" s="126">
        <v>6660</v>
      </c>
      <c r="E301" s="128">
        <f t="shared" si="34"/>
        <v>0.44400000000000006</v>
      </c>
      <c r="F301" s="126">
        <v>40</v>
      </c>
      <c r="G301" s="128">
        <f t="shared" si="32"/>
        <v>0.38850000000000001</v>
      </c>
      <c r="H301" s="126">
        <v>35</v>
      </c>
      <c r="I301" s="128">
        <f t="shared" si="33"/>
        <v>0.33300000000000002</v>
      </c>
      <c r="J301" s="126">
        <v>30</v>
      </c>
      <c r="K301" s="125" t="s">
        <v>136</v>
      </c>
      <c r="L301" s="129" t="s">
        <v>136</v>
      </c>
      <c r="M301" s="125" t="s">
        <v>136</v>
      </c>
      <c r="N301" s="125" t="s">
        <v>136</v>
      </c>
      <c r="O301" s="125" t="s">
        <v>136</v>
      </c>
      <c r="P301" s="57" t="s">
        <v>136</v>
      </c>
      <c r="Q301" s="57" t="s">
        <v>136</v>
      </c>
      <c r="R301" s="57" t="s">
        <v>136</v>
      </c>
      <c r="S301" s="57" t="s">
        <v>136</v>
      </c>
      <c r="T301" s="58" t="s">
        <v>136</v>
      </c>
      <c r="U301" s="58" t="s">
        <v>136</v>
      </c>
      <c r="V301" s="58" t="s">
        <v>136</v>
      </c>
      <c r="W301" s="58" t="s">
        <v>136</v>
      </c>
      <c r="X301" s="125" t="s">
        <v>136</v>
      </c>
      <c r="Y301" s="125" t="s">
        <v>136</v>
      </c>
      <c r="Z301" s="125" t="s">
        <v>136</v>
      </c>
      <c r="AA301" s="125" t="s">
        <v>136</v>
      </c>
      <c r="AB301" s="125" t="s">
        <v>136</v>
      </c>
      <c r="AC301" s="59" t="s">
        <v>136</v>
      </c>
      <c r="AD301" s="59" t="s">
        <v>136</v>
      </c>
      <c r="AE301" s="59" t="s">
        <v>136</v>
      </c>
      <c r="AF301" s="59" t="s">
        <v>136</v>
      </c>
      <c r="AG301" s="126" t="s">
        <v>136</v>
      </c>
      <c r="AH301" s="193"/>
    </row>
    <row r="302" spans="1:34" s="56" customFormat="1" ht="47.25" x14ac:dyDescent="0.25">
      <c r="A302" s="126">
        <v>200</v>
      </c>
      <c r="B302" s="125" t="str">
        <f>'Приложение № 3'!B247</f>
        <v>ул. Профинтерна, от 
ул. О. Кошевого до 
ул. Сибирской</v>
      </c>
      <c r="C302" s="127">
        <v>0.43</v>
      </c>
      <c r="D302" s="126">
        <v>3440</v>
      </c>
      <c r="E302" s="128">
        <f t="shared" si="34"/>
        <v>0.17199999999999999</v>
      </c>
      <c r="F302" s="126">
        <v>40</v>
      </c>
      <c r="G302" s="128">
        <f t="shared" si="32"/>
        <v>0.15049999999999999</v>
      </c>
      <c r="H302" s="126">
        <v>35</v>
      </c>
      <c r="I302" s="128">
        <f t="shared" si="33"/>
        <v>0.129</v>
      </c>
      <c r="J302" s="126">
        <v>30</v>
      </c>
      <c r="K302" s="125" t="s">
        <v>136</v>
      </c>
      <c r="L302" s="129" t="s">
        <v>136</v>
      </c>
      <c r="M302" s="125" t="s">
        <v>136</v>
      </c>
      <c r="N302" s="125" t="s">
        <v>136</v>
      </c>
      <c r="O302" s="125" t="s">
        <v>136</v>
      </c>
      <c r="P302" s="57" t="s">
        <v>136</v>
      </c>
      <c r="Q302" s="57" t="s">
        <v>136</v>
      </c>
      <c r="R302" s="57" t="s">
        <v>136</v>
      </c>
      <c r="S302" s="57" t="s">
        <v>136</v>
      </c>
      <c r="T302" s="58" t="s">
        <v>136</v>
      </c>
      <c r="U302" s="58" t="s">
        <v>136</v>
      </c>
      <c r="V302" s="58" t="s">
        <v>136</v>
      </c>
      <c r="W302" s="58" t="s">
        <v>136</v>
      </c>
      <c r="X302" s="125" t="s">
        <v>136</v>
      </c>
      <c r="Y302" s="125" t="s">
        <v>136</v>
      </c>
      <c r="Z302" s="125" t="s">
        <v>136</v>
      </c>
      <c r="AA302" s="125" t="s">
        <v>136</v>
      </c>
      <c r="AB302" s="125" t="s">
        <v>136</v>
      </c>
      <c r="AC302" s="59" t="s">
        <v>136</v>
      </c>
      <c r="AD302" s="59" t="s">
        <v>136</v>
      </c>
      <c r="AE302" s="59" t="s">
        <v>136</v>
      </c>
      <c r="AF302" s="59" t="s">
        <v>136</v>
      </c>
      <c r="AG302" s="126" t="s">
        <v>136</v>
      </c>
      <c r="AH302" s="193"/>
    </row>
    <row r="303" spans="1:34" s="56" customFormat="1" ht="31.5" x14ac:dyDescent="0.25">
      <c r="A303" s="126">
        <v>201</v>
      </c>
      <c r="B303" s="125" t="str">
        <f>'Приложение № 3'!B248</f>
        <v>ул. Сибирская, от дома 47 
до дома 27 по ул. Сибирской</v>
      </c>
      <c r="C303" s="127">
        <v>0.46</v>
      </c>
      <c r="D303" s="126">
        <v>1840</v>
      </c>
      <c r="E303" s="128">
        <f t="shared" si="34"/>
        <v>0.18400000000000002</v>
      </c>
      <c r="F303" s="126">
        <v>40</v>
      </c>
      <c r="G303" s="128">
        <f t="shared" si="32"/>
        <v>0.161</v>
      </c>
      <c r="H303" s="126">
        <v>35</v>
      </c>
      <c r="I303" s="128">
        <f t="shared" si="33"/>
        <v>0.13800000000000001</v>
      </c>
      <c r="J303" s="126">
        <v>30</v>
      </c>
      <c r="K303" s="125" t="s">
        <v>136</v>
      </c>
      <c r="L303" s="129" t="s">
        <v>136</v>
      </c>
      <c r="M303" s="125" t="s">
        <v>136</v>
      </c>
      <c r="N303" s="125" t="s">
        <v>136</v>
      </c>
      <c r="O303" s="125" t="s">
        <v>136</v>
      </c>
      <c r="P303" s="57" t="s">
        <v>136</v>
      </c>
      <c r="Q303" s="57" t="s">
        <v>136</v>
      </c>
      <c r="R303" s="57" t="s">
        <v>136</v>
      </c>
      <c r="S303" s="57" t="s">
        <v>136</v>
      </c>
      <c r="T303" s="58" t="s">
        <v>136</v>
      </c>
      <c r="U303" s="58" t="s">
        <v>136</v>
      </c>
      <c r="V303" s="58" t="s">
        <v>136</v>
      </c>
      <c r="W303" s="58" t="s">
        <v>136</v>
      </c>
      <c r="X303" s="125" t="s">
        <v>136</v>
      </c>
      <c r="Y303" s="125" t="s">
        <v>136</v>
      </c>
      <c r="Z303" s="125" t="s">
        <v>136</v>
      </c>
      <c r="AA303" s="125" t="s">
        <v>136</v>
      </c>
      <c r="AB303" s="125" t="s">
        <v>136</v>
      </c>
      <c r="AC303" s="59" t="s">
        <v>136</v>
      </c>
      <c r="AD303" s="59" t="s">
        <v>136</v>
      </c>
      <c r="AE303" s="59" t="s">
        <v>136</v>
      </c>
      <c r="AF303" s="59" t="s">
        <v>136</v>
      </c>
      <c r="AG303" s="126" t="s">
        <v>136</v>
      </c>
      <c r="AH303" s="193"/>
    </row>
    <row r="304" spans="1:34" s="56" customFormat="1" ht="47.25" x14ac:dyDescent="0.25">
      <c r="A304" s="126">
        <v>202</v>
      </c>
      <c r="B304" s="125" t="str">
        <f>'Приложение № 3'!B249</f>
        <v>ул. Суровцева, от 
ул. Граничной до 
ул. 12 Декабря</v>
      </c>
      <c r="C304" s="127">
        <v>0.98</v>
      </c>
      <c r="D304" s="126">
        <v>3920</v>
      </c>
      <c r="E304" s="128">
        <f t="shared" si="34"/>
        <v>0.39200000000000002</v>
      </c>
      <c r="F304" s="126">
        <v>40</v>
      </c>
      <c r="G304" s="128">
        <f t="shared" si="32"/>
        <v>0.34299999999999997</v>
      </c>
      <c r="H304" s="126">
        <v>35</v>
      </c>
      <c r="I304" s="128">
        <f t="shared" si="33"/>
        <v>0.29399999999999998</v>
      </c>
      <c r="J304" s="126">
        <v>30</v>
      </c>
      <c r="K304" s="125" t="s">
        <v>136</v>
      </c>
      <c r="L304" s="129" t="s">
        <v>136</v>
      </c>
      <c r="M304" s="125" t="s">
        <v>136</v>
      </c>
      <c r="N304" s="125" t="s">
        <v>136</v>
      </c>
      <c r="O304" s="125" t="s">
        <v>136</v>
      </c>
      <c r="P304" s="57" t="s">
        <v>136</v>
      </c>
      <c r="Q304" s="57" t="s">
        <v>136</v>
      </c>
      <c r="R304" s="57" t="s">
        <v>136</v>
      </c>
      <c r="S304" s="57" t="s">
        <v>136</v>
      </c>
      <c r="T304" s="58" t="s">
        <v>136</v>
      </c>
      <c r="U304" s="58" t="s">
        <v>136</v>
      </c>
      <c r="V304" s="58" t="s">
        <v>136</v>
      </c>
      <c r="W304" s="58" t="s">
        <v>136</v>
      </c>
      <c r="X304" s="125" t="s">
        <v>136</v>
      </c>
      <c r="Y304" s="125" t="s">
        <v>136</v>
      </c>
      <c r="Z304" s="125" t="s">
        <v>136</v>
      </c>
      <c r="AA304" s="125" t="s">
        <v>136</v>
      </c>
      <c r="AB304" s="125" t="s">
        <v>136</v>
      </c>
      <c r="AC304" s="59" t="s">
        <v>136</v>
      </c>
      <c r="AD304" s="59" t="s">
        <v>136</v>
      </c>
      <c r="AE304" s="59" t="s">
        <v>136</v>
      </c>
      <c r="AF304" s="59" t="s">
        <v>136</v>
      </c>
      <c r="AG304" s="126" t="s">
        <v>136</v>
      </c>
      <c r="AH304" s="193"/>
    </row>
    <row r="305" spans="1:34" s="56" customFormat="1" ht="47.25" x14ac:dyDescent="0.25">
      <c r="A305" s="126">
        <v>203</v>
      </c>
      <c r="B305" s="125" t="str">
        <f>'Приложение № 3'!B250</f>
        <v>ул. Авиагородок, от дома 38 
до дома 11 по ул. Авиагородок</v>
      </c>
      <c r="C305" s="127">
        <v>1.1200000000000001</v>
      </c>
      <c r="D305" s="126">
        <v>7840</v>
      </c>
      <c r="E305" s="128">
        <f t="shared" si="34"/>
        <v>0.44800000000000006</v>
      </c>
      <c r="F305" s="126">
        <v>40</v>
      </c>
      <c r="G305" s="128">
        <f t="shared" si="32"/>
        <v>0.39200000000000002</v>
      </c>
      <c r="H305" s="126">
        <v>35</v>
      </c>
      <c r="I305" s="128">
        <f t="shared" si="33"/>
        <v>0.33600000000000002</v>
      </c>
      <c r="J305" s="126">
        <v>30</v>
      </c>
      <c r="K305" s="125" t="s">
        <v>136</v>
      </c>
      <c r="L305" s="129" t="s">
        <v>136</v>
      </c>
      <c r="M305" s="125" t="s">
        <v>136</v>
      </c>
      <c r="N305" s="125" t="s">
        <v>136</v>
      </c>
      <c r="O305" s="125" t="s">
        <v>136</v>
      </c>
      <c r="P305" s="57" t="s">
        <v>136</v>
      </c>
      <c r="Q305" s="57" t="s">
        <v>136</v>
      </c>
      <c r="R305" s="57" t="s">
        <v>136</v>
      </c>
      <c r="S305" s="57" t="s">
        <v>136</v>
      </c>
      <c r="T305" s="58" t="s">
        <v>136</v>
      </c>
      <c r="U305" s="58" t="s">
        <v>136</v>
      </c>
      <c r="V305" s="58" t="s">
        <v>136</v>
      </c>
      <c r="W305" s="58" t="s">
        <v>136</v>
      </c>
      <c r="X305" s="125" t="s">
        <v>136</v>
      </c>
      <c r="Y305" s="125" t="s">
        <v>136</v>
      </c>
      <c r="Z305" s="125" t="s">
        <v>136</v>
      </c>
      <c r="AA305" s="125" t="s">
        <v>136</v>
      </c>
      <c r="AB305" s="125" t="s">
        <v>136</v>
      </c>
      <c r="AC305" s="59" t="s">
        <v>136</v>
      </c>
      <c r="AD305" s="59" t="s">
        <v>136</v>
      </c>
      <c r="AE305" s="59" t="s">
        <v>136</v>
      </c>
      <c r="AF305" s="59" t="s">
        <v>136</v>
      </c>
      <c r="AG305" s="126" t="s">
        <v>136</v>
      </c>
      <c r="AH305" s="193"/>
    </row>
    <row r="306" spans="1:34" s="56" customFormat="1" ht="47.25" x14ac:dyDescent="0.25">
      <c r="A306" s="126">
        <v>204</v>
      </c>
      <c r="B306" s="125" t="str">
        <f>'Приложение № 3'!B251</f>
        <v>ул. 3-я Енисейская, от 
ул. 70 лет Октября до 
ул. 3-й Островской</v>
      </c>
      <c r="C306" s="127">
        <v>1.52</v>
      </c>
      <c r="D306" s="126">
        <v>10640</v>
      </c>
      <c r="E306" s="128">
        <f t="shared" si="34"/>
        <v>1.216</v>
      </c>
      <c r="F306" s="126">
        <v>80</v>
      </c>
      <c r="G306" s="128">
        <f t="shared" si="32"/>
        <v>1.1399999999999999</v>
      </c>
      <c r="H306" s="126">
        <v>75</v>
      </c>
      <c r="I306" s="128">
        <f t="shared" si="33"/>
        <v>1.0640000000000001</v>
      </c>
      <c r="J306" s="126">
        <v>70</v>
      </c>
      <c r="K306" s="125" t="s">
        <v>136</v>
      </c>
      <c r="L306" s="129" t="s">
        <v>136</v>
      </c>
      <c r="M306" s="125" t="s">
        <v>136</v>
      </c>
      <c r="N306" s="125" t="s">
        <v>136</v>
      </c>
      <c r="O306" s="125" t="s">
        <v>136</v>
      </c>
      <c r="P306" s="57" t="s">
        <v>136</v>
      </c>
      <c r="Q306" s="57" t="s">
        <v>136</v>
      </c>
      <c r="R306" s="57" t="s">
        <v>136</v>
      </c>
      <c r="S306" s="57" t="s">
        <v>136</v>
      </c>
      <c r="T306" s="58" t="s">
        <v>136</v>
      </c>
      <c r="U306" s="58" t="s">
        <v>136</v>
      </c>
      <c r="V306" s="58" t="s">
        <v>136</v>
      </c>
      <c r="W306" s="58" t="s">
        <v>136</v>
      </c>
      <c r="X306" s="125" t="s">
        <v>136</v>
      </c>
      <c r="Y306" s="125" t="s">
        <v>136</v>
      </c>
      <c r="Z306" s="125" t="s">
        <v>136</v>
      </c>
      <c r="AA306" s="125" t="s">
        <v>136</v>
      </c>
      <c r="AB306" s="125" t="s">
        <v>136</v>
      </c>
      <c r="AC306" s="59" t="s">
        <v>136</v>
      </c>
      <c r="AD306" s="59" t="s">
        <v>136</v>
      </c>
      <c r="AE306" s="59" t="s">
        <v>136</v>
      </c>
      <c r="AF306" s="59" t="s">
        <v>136</v>
      </c>
      <c r="AG306" s="126" t="s">
        <v>136</v>
      </c>
      <c r="AH306" s="193"/>
    </row>
    <row r="307" spans="1:34" s="56" customFormat="1" ht="47.25" x14ac:dyDescent="0.25">
      <c r="A307" s="126">
        <v>205</v>
      </c>
      <c r="B307" s="125" t="str">
        <f>'Приложение № 3'!B252</f>
        <v>ул. 3-я Островская, от 
ул. 3-й Енисейской до 
ул. 1-я Рыбачья</v>
      </c>
      <c r="C307" s="127">
        <v>0.84</v>
      </c>
      <c r="D307" s="126">
        <v>5040</v>
      </c>
      <c r="E307" s="128">
        <f t="shared" si="34"/>
        <v>0.33600000000000002</v>
      </c>
      <c r="F307" s="126">
        <v>40</v>
      </c>
      <c r="G307" s="128">
        <f t="shared" si="32"/>
        <v>0.29399999999999998</v>
      </c>
      <c r="H307" s="126">
        <v>35</v>
      </c>
      <c r="I307" s="128">
        <f t="shared" si="33"/>
        <v>0.252</v>
      </c>
      <c r="J307" s="126">
        <v>30</v>
      </c>
      <c r="K307" s="125" t="s">
        <v>136</v>
      </c>
      <c r="L307" s="129" t="s">
        <v>136</v>
      </c>
      <c r="M307" s="125" t="s">
        <v>136</v>
      </c>
      <c r="N307" s="125" t="s">
        <v>136</v>
      </c>
      <c r="O307" s="125" t="s">
        <v>136</v>
      </c>
      <c r="P307" s="57" t="s">
        <v>136</v>
      </c>
      <c r="Q307" s="57" t="s">
        <v>136</v>
      </c>
      <c r="R307" s="57" t="s">
        <v>136</v>
      </c>
      <c r="S307" s="57" t="s">
        <v>136</v>
      </c>
      <c r="T307" s="58" t="s">
        <v>136</v>
      </c>
      <c r="U307" s="58" t="s">
        <v>136</v>
      </c>
      <c r="V307" s="58" t="s">
        <v>136</v>
      </c>
      <c r="W307" s="58" t="s">
        <v>136</v>
      </c>
      <c r="X307" s="125" t="s">
        <v>136</v>
      </c>
      <c r="Y307" s="125" t="s">
        <v>136</v>
      </c>
      <c r="Z307" s="125" t="s">
        <v>136</v>
      </c>
      <c r="AA307" s="125" t="s">
        <v>136</v>
      </c>
      <c r="AB307" s="125" t="s">
        <v>136</v>
      </c>
      <c r="AC307" s="59" t="s">
        <v>136</v>
      </c>
      <c r="AD307" s="59" t="s">
        <v>136</v>
      </c>
      <c r="AE307" s="59" t="s">
        <v>136</v>
      </c>
      <c r="AF307" s="59" t="s">
        <v>136</v>
      </c>
      <c r="AG307" s="126" t="s">
        <v>136</v>
      </c>
      <c r="AH307" s="193"/>
    </row>
    <row r="308" spans="1:34" s="56" customFormat="1" ht="47.25" x14ac:dyDescent="0.25">
      <c r="A308" s="126">
        <v>206</v>
      </c>
      <c r="B308" s="125" t="str">
        <f>'Приложение № 3'!B253</f>
        <v>ул.1-я Рыбачья, от 
ул. 3-й Островской до 
ул. 2-я Рыбачья</v>
      </c>
      <c r="C308" s="127">
        <v>1.4</v>
      </c>
      <c r="D308" s="126">
        <v>11200</v>
      </c>
      <c r="E308" s="128">
        <f t="shared" si="34"/>
        <v>0.56000000000000005</v>
      </c>
      <c r="F308" s="126">
        <v>40</v>
      </c>
      <c r="G308" s="128">
        <f t="shared" si="32"/>
        <v>0.49</v>
      </c>
      <c r="H308" s="126">
        <v>35</v>
      </c>
      <c r="I308" s="128">
        <f t="shared" si="33"/>
        <v>0.42</v>
      </c>
      <c r="J308" s="126">
        <v>30</v>
      </c>
      <c r="K308" s="125" t="s">
        <v>136</v>
      </c>
      <c r="L308" s="129" t="s">
        <v>136</v>
      </c>
      <c r="M308" s="125" t="s">
        <v>136</v>
      </c>
      <c r="N308" s="125" t="s">
        <v>136</v>
      </c>
      <c r="O308" s="125" t="s">
        <v>136</v>
      </c>
      <c r="P308" s="57" t="s">
        <v>136</v>
      </c>
      <c r="Q308" s="57" t="s">
        <v>136</v>
      </c>
      <c r="R308" s="57" t="s">
        <v>136</v>
      </c>
      <c r="S308" s="57" t="s">
        <v>136</v>
      </c>
      <c r="T308" s="58" t="s">
        <v>136</v>
      </c>
      <c r="U308" s="58" t="s">
        <v>136</v>
      </c>
      <c r="V308" s="58" t="s">
        <v>136</v>
      </c>
      <c r="W308" s="58" t="s">
        <v>136</v>
      </c>
      <c r="X308" s="125" t="s">
        <v>136</v>
      </c>
      <c r="Y308" s="125" t="s">
        <v>136</v>
      </c>
      <c r="Z308" s="125" t="s">
        <v>136</v>
      </c>
      <c r="AA308" s="125" t="s">
        <v>136</v>
      </c>
      <c r="AB308" s="125" t="s">
        <v>136</v>
      </c>
      <c r="AC308" s="59" t="s">
        <v>136</v>
      </c>
      <c r="AD308" s="59" t="s">
        <v>136</v>
      </c>
      <c r="AE308" s="59" t="s">
        <v>136</v>
      </c>
      <c r="AF308" s="59" t="s">
        <v>136</v>
      </c>
      <c r="AG308" s="126" t="s">
        <v>136</v>
      </c>
      <c r="AH308" s="193"/>
    </row>
    <row r="309" spans="1:34" s="56" customFormat="1" ht="47.25" x14ac:dyDescent="0.25">
      <c r="A309" s="126">
        <v>207</v>
      </c>
      <c r="B309" s="125" t="str">
        <f>'Приложение № 3'!B254</f>
        <v>ул. Перелета, от 
ул. Ватутина до 
ул. Крупской</v>
      </c>
      <c r="C309" s="127">
        <v>2.11</v>
      </c>
      <c r="D309" s="126">
        <v>30067</v>
      </c>
      <c r="E309" s="128">
        <f t="shared" si="34"/>
        <v>1.6879999999999997</v>
      </c>
      <c r="F309" s="126">
        <v>80</v>
      </c>
      <c r="G309" s="128">
        <f t="shared" si="32"/>
        <v>1.5825</v>
      </c>
      <c r="H309" s="126">
        <v>75</v>
      </c>
      <c r="I309" s="128">
        <f t="shared" si="33"/>
        <v>1.4769999999999999</v>
      </c>
      <c r="J309" s="126">
        <v>70</v>
      </c>
      <c r="K309" s="125" t="s">
        <v>136</v>
      </c>
      <c r="L309" s="129" t="s">
        <v>136</v>
      </c>
      <c r="M309" s="125" t="s">
        <v>136</v>
      </c>
      <c r="N309" s="125" t="s">
        <v>136</v>
      </c>
      <c r="O309" s="125" t="s">
        <v>136</v>
      </c>
      <c r="P309" s="57" t="s">
        <v>136</v>
      </c>
      <c r="Q309" s="57" t="s">
        <v>136</v>
      </c>
      <c r="R309" s="57" t="s">
        <v>136</v>
      </c>
      <c r="S309" s="57" t="s">
        <v>136</v>
      </c>
      <c r="T309" s="58" t="s">
        <v>136</v>
      </c>
      <c r="U309" s="58" t="s">
        <v>136</v>
      </c>
      <c r="V309" s="58" t="s">
        <v>136</v>
      </c>
      <c r="W309" s="58" t="s">
        <v>136</v>
      </c>
      <c r="X309" s="125" t="s">
        <v>136</v>
      </c>
      <c r="Y309" s="125" t="s">
        <v>136</v>
      </c>
      <c r="Z309" s="125" t="s">
        <v>136</v>
      </c>
      <c r="AA309" s="125" t="s">
        <v>136</v>
      </c>
      <c r="AB309" s="125" t="s">
        <v>136</v>
      </c>
      <c r="AC309" s="59" t="s">
        <v>136</v>
      </c>
      <c r="AD309" s="59" t="s">
        <v>136</v>
      </c>
      <c r="AE309" s="59" t="s">
        <v>136</v>
      </c>
      <c r="AF309" s="59" t="s">
        <v>136</v>
      </c>
      <c r="AG309" s="126" t="s">
        <v>136</v>
      </c>
      <c r="AH309" s="193"/>
    </row>
    <row r="310" spans="1:34" s="56" customFormat="1" ht="47.25" x14ac:dyDescent="0.25">
      <c r="A310" s="126">
        <v>208</v>
      </c>
      <c r="B310" s="125" t="str">
        <f>'Приложение № 3'!B255</f>
        <v>дорога на Мостоотряд, от 
ул. 1-я Рыбачья до 
ул. Мостоотряд</v>
      </c>
      <c r="C310" s="127">
        <v>3.55</v>
      </c>
      <c r="D310" s="126">
        <v>22365</v>
      </c>
      <c r="E310" s="128">
        <f t="shared" si="34"/>
        <v>1.0649999999999999</v>
      </c>
      <c r="F310" s="126">
        <v>30</v>
      </c>
      <c r="G310" s="128">
        <f t="shared" si="32"/>
        <v>1.2424999999999999</v>
      </c>
      <c r="H310" s="126">
        <v>35</v>
      </c>
      <c r="I310" s="128">
        <f t="shared" si="33"/>
        <v>1.0649999999999999</v>
      </c>
      <c r="J310" s="126">
        <v>30</v>
      </c>
      <c r="K310" s="125" t="s">
        <v>136</v>
      </c>
      <c r="L310" s="129" t="s">
        <v>136</v>
      </c>
      <c r="M310" s="125" t="s">
        <v>136</v>
      </c>
      <c r="N310" s="125" t="s">
        <v>136</v>
      </c>
      <c r="O310" s="125" t="s">
        <v>136</v>
      </c>
      <c r="P310" s="57" t="s">
        <v>136</v>
      </c>
      <c r="Q310" s="57" t="s">
        <v>136</v>
      </c>
      <c r="R310" s="57" t="s">
        <v>136</v>
      </c>
      <c r="S310" s="57" t="s">
        <v>136</v>
      </c>
      <c r="T310" s="58" t="s">
        <v>136</v>
      </c>
      <c r="U310" s="58" t="s">
        <v>136</v>
      </c>
      <c r="V310" s="58" t="s">
        <v>136</v>
      </c>
      <c r="W310" s="58" t="s">
        <v>136</v>
      </c>
      <c r="X310" s="125" t="s">
        <v>136</v>
      </c>
      <c r="Y310" s="125" t="s">
        <v>136</v>
      </c>
      <c r="Z310" s="125" t="s">
        <v>136</v>
      </c>
      <c r="AA310" s="125" t="s">
        <v>136</v>
      </c>
      <c r="AB310" s="125" t="s">
        <v>136</v>
      </c>
      <c r="AC310" s="59" t="s">
        <v>136</v>
      </c>
      <c r="AD310" s="59" t="s">
        <v>136</v>
      </c>
      <c r="AE310" s="59" t="s">
        <v>136</v>
      </c>
      <c r="AF310" s="59" t="s">
        <v>136</v>
      </c>
      <c r="AG310" s="126" t="s">
        <v>136</v>
      </c>
      <c r="AH310" s="193"/>
    </row>
    <row r="311" spans="1:34" s="56" customFormat="1" ht="47.25" x14ac:dyDescent="0.25">
      <c r="A311" s="126">
        <v>209</v>
      </c>
      <c r="B311" s="125" t="str">
        <f>'Приложение № 3'!B256</f>
        <v>ул. 2-я Солнечная, от 
ул. Волгоградской до Тюкалинского тракта</v>
      </c>
      <c r="C311" s="127">
        <v>1.88</v>
      </c>
      <c r="D311" s="126">
        <v>26320</v>
      </c>
      <c r="E311" s="128">
        <f t="shared" si="34"/>
        <v>1.5039999999999998</v>
      </c>
      <c r="F311" s="126">
        <v>80</v>
      </c>
      <c r="G311" s="128">
        <f t="shared" si="32"/>
        <v>1.41</v>
      </c>
      <c r="H311" s="126">
        <v>75</v>
      </c>
      <c r="I311" s="128">
        <f t="shared" si="33"/>
        <v>1.3159999999999998</v>
      </c>
      <c r="J311" s="126">
        <v>70</v>
      </c>
      <c r="K311" s="125" t="s">
        <v>136</v>
      </c>
      <c r="L311" s="129" t="s">
        <v>136</v>
      </c>
      <c r="M311" s="125" t="s">
        <v>136</v>
      </c>
      <c r="N311" s="125" t="s">
        <v>136</v>
      </c>
      <c r="O311" s="125" t="s">
        <v>136</v>
      </c>
      <c r="P311" s="57" t="s">
        <v>136</v>
      </c>
      <c r="Q311" s="57" t="s">
        <v>136</v>
      </c>
      <c r="R311" s="57" t="s">
        <v>136</v>
      </c>
      <c r="S311" s="57" t="s">
        <v>136</v>
      </c>
      <c r="T311" s="58" t="s">
        <v>136</v>
      </c>
      <c r="U311" s="58" t="s">
        <v>136</v>
      </c>
      <c r="V311" s="58" t="s">
        <v>136</v>
      </c>
      <c r="W311" s="58" t="s">
        <v>136</v>
      </c>
      <c r="X311" s="125" t="s">
        <v>136</v>
      </c>
      <c r="Y311" s="125" t="s">
        <v>136</v>
      </c>
      <c r="Z311" s="125" t="s">
        <v>136</v>
      </c>
      <c r="AA311" s="125" t="s">
        <v>136</v>
      </c>
      <c r="AB311" s="125" t="s">
        <v>136</v>
      </c>
      <c r="AC311" s="59" t="s">
        <v>136</v>
      </c>
      <c r="AD311" s="59" t="s">
        <v>136</v>
      </c>
      <c r="AE311" s="59" t="s">
        <v>136</v>
      </c>
      <c r="AF311" s="59" t="s">
        <v>136</v>
      </c>
      <c r="AG311" s="126" t="s">
        <v>136</v>
      </c>
      <c r="AH311" s="193"/>
    </row>
    <row r="312" spans="1:34" s="56" customFormat="1" ht="47.25" x14ac:dyDescent="0.25">
      <c r="A312" s="126">
        <v>210</v>
      </c>
      <c r="B312" s="125" t="str">
        <f>'Приложение № 3'!B257</f>
        <v>ул. Дергачева, от 
ул. Дианова до 
ул. Волгоградской</v>
      </c>
      <c r="C312" s="127">
        <v>0.66</v>
      </c>
      <c r="D312" s="126">
        <v>5280</v>
      </c>
      <c r="E312" s="128">
        <f t="shared" si="34"/>
        <v>0.52800000000000002</v>
      </c>
      <c r="F312" s="126">
        <v>80</v>
      </c>
      <c r="G312" s="128">
        <f t="shared" si="32"/>
        <v>0.495</v>
      </c>
      <c r="H312" s="126">
        <v>75</v>
      </c>
      <c r="I312" s="128">
        <f t="shared" si="33"/>
        <v>0.46200000000000002</v>
      </c>
      <c r="J312" s="126">
        <v>70</v>
      </c>
      <c r="K312" s="125" t="s">
        <v>136</v>
      </c>
      <c r="L312" s="129" t="s">
        <v>136</v>
      </c>
      <c r="M312" s="125" t="s">
        <v>136</v>
      </c>
      <c r="N312" s="125" t="s">
        <v>136</v>
      </c>
      <c r="O312" s="125" t="s">
        <v>136</v>
      </c>
      <c r="P312" s="57" t="s">
        <v>136</v>
      </c>
      <c r="Q312" s="57" t="s">
        <v>136</v>
      </c>
      <c r="R312" s="57" t="s">
        <v>136</v>
      </c>
      <c r="S312" s="57" t="s">
        <v>136</v>
      </c>
      <c r="T312" s="58" t="s">
        <v>136</v>
      </c>
      <c r="U312" s="58" t="s">
        <v>136</v>
      </c>
      <c r="V312" s="58" t="s">
        <v>136</v>
      </c>
      <c r="W312" s="58" t="s">
        <v>136</v>
      </c>
      <c r="X312" s="125" t="s">
        <v>136</v>
      </c>
      <c r="Y312" s="125" t="s">
        <v>136</v>
      </c>
      <c r="Z312" s="125" t="s">
        <v>136</v>
      </c>
      <c r="AA312" s="125" t="s">
        <v>136</v>
      </c>
      <c r="AB312" s="125" t="s">
        <v>136</v>
      </c>
      <c r="AC312" s="59" t="s">
        <v>136</v>
      </c>
      <c r="AD312" s="59" t="s">
        <v>136</v>
      </c>
      <c r="AE312" s="59" t="s">
        <v>136</v>
      </c>
      <c r="AF312" s="59" t="s">
        <v>136</v>
      </c>
      <c r="AG312" s="126" t="s">
        <v>136</v>
      </c>
      <c r="AH312" s="193"/>
    </row>
    <row r="313" spans="1:34" s="56" customFormat="1" ht="47.25" x14ac:dyDescent="0.25">
      <c r="A313" s="126">
        <v>211</v>
      </c>
      <c r="B313" s="125" t="str">
        <f>'Приложение № 3'!B258</f>
        <v>ул. 22 Декабря, от 
ул. Авиционной до 
ул. Полярной</v>
      </c>
      <c r="C313" s="127">
        <v>1.56</v>
      </c>
      <c r="D313" s="126">
        <v>12480</v>
      </c>
      <c r="E313" s="128">
        <f t="shared" si="34"/>
        <v>1.2480000000000002</v>
      </c>
      <c r="F313" s="126">
        <v>80</v>
      </c>
      <c r="G313" s="128">
        <f t="shared" si="32"/>
        <v>1.17</v>
      </c>
      <c r="H313" s="126">
        <v>75</v>
      </c>
      <c r="I313" s="128">
        <f t="shared" si="33"/>
        <v>1.0920000000000001</v>
      </c>
      <c r="J313" s="126">
        <v>70</v>
      </c>
      <c r="K313" s="125" t="s">
        <v>136</v>
      </c>
      <c r="L313" s="129" t="s">
        <v>136</v>
      </c>
      <c r="M313" s="125" t="s">
        <v>136</v>
      </c>
      <c r="N313" s="125" t="s">
        <v>136</v>
      </c>
      <c r="O313" s="125" t="s">
        <v>136</v>
      </c>
      <c r="P313" s="57" t="s">
        <v>136</v>
      </c>
      <c r="Q313" s="57" t="s">
        <v>136</v>
      </c>
      <c r="R313" s="57" t="s">
        <v>136</v>
      </c>
      <c r="S313" s="57" t="s">
        <v>136</v>
      </c>
      <c r="T313" s="58" t="s">
        <v>136</v>
      </c>
      <c r="U313" s="58" t="s">
        <v>136</v>
      </c>
      <c r="V313" s="58" t="s">
        <v>136</v>
      </c>
      <c r="W313" s="58" t="s">
        <v>136</v>
      </c>
      <c r="X313" s="125" t="s">
        <v>136</v>
      </c>
      <c r="Y313" s="125" t="s">
        <v>136</v>
      </c>
      <c r="Z313" s="125" t="s">
        <v>136</v>
      </c>
      <c r="AA313" s="125" t="s">
        <v>136</v>
      </c>
      <c r="AB313" s="125" t="s">
        <v>136</v>
      </c>
      <c r="AC313" s="59" t="s">
        <v>136</v>
      </c>
      <c r="AD313" s="59" t="s">
        <v>136</v>
      </c>
      <c r="AE313" s="59" t="s">
        <v>136</v>
      </c>
      <c r="AF313" s="59" t="s">
        <v>136</v>
      </c>
      <c r="AG313" s="126" t="s">
        <v>136</v>
      </c>
      <c r="AH313" s="193"/>
    </row>
    <row r="314" spans="1:34" s="56" customFormat="1" ht="47.25" x14ac:dyDescent="0.25">
      <c r="A314" s="126">
        <v>212</v>
      </c>
      <c r="B314" s="125" t="str">
        <f>'Приложение № 3'!B259</f>
        <v>ул. С. Сейфулина, от 
ул. Волгоградской до дома 62 
по ул. С. Сейфулина</v>
      </c>
      <c r="C314" s="127">
        <v>1.35</v>
      </c>
      <c r="D314" s="126">
        <v>9485</v>
      </c>
      <c r="E314" s="128">
        <f t="shared" si="34"/>
        <v>0.81</v>
      </c>
      <c r="F314" s="126">
        <v>60</v>
      </c>
      <c r="G314" s="128">
        <f t="shared" si="32"/>
        <v>0.74250000000000005</v>
      </c>
      <c r="H314" s="126">
        <v>55</v>
      </c>
      <c r="I314" s="128">
        <f t="shared" si="33"/>
        <v>0.67500000000000004</v>
      </c>
      <c r="J314" s="126">
        <v>50</v>
      </c>
      <c r="K314" s="125" t="s">
        <v>136</v>
      </c>
      <c r="L314" s="129" t="s">
        <v>136</v>
      </c>
      <c r="M314" s="125" t="s">
        <v>136</v>
      </c>
      <c r="N314" s="125" t="s">
        <v>136</v>
      </c>
      <c r="O314" s="125" t="s">
        <v>136</v>
      </c>
      <c r="P314" s="57" t="s">
        <v>136</v>
      </c>
      <c r="Q314" s="57" t="s">
        <v>136</v>
      </c>
      <c r="R314" s="57" t="s">
        <v>136</v>
      </c>
      <c r="S314" s="57" t="s">
        <v>136</v>
      </c>
      <c r="T314" s="58" t="s">
        <v>136</v>
      </c>
      <c r="U314" s="58" t="s">
        <v>136</v>
      </c>
      <c r="V314" s="58" t="s">
        <v>136</v>
      </c>
      <c r="W314" s="58" t="s">
        <v>136</v>
      </c>
      <c r="X314" s="125" t="s">
        <v>136</v>
      </c>
      <c r="Y314" s="125" t="s">
        <v>136</v>
      </c>
      <c r="Z314" s="125" t="s">
        <v>136</v>
      </c>
      <c r="AA314" s="125" t="s">
        <v>136</v>
      </c>
      <c r="AB314" s="125" t="s">
        <v>136</v>
      </c>
      <c r="AC314" s="59" t="s">
        <v>136</v>
      </c>
      <c r="AD314" s="59" t="s">
        <v>136</v>
      </c>
      <c r="AE314" s="59" t="s">
        <v>136</v>
      </c>
      <c r="AF314" s="59" t="s">
        <v>136</v>
      </c>
      <c r="AG314" s="126" t="s">
        <v>136</v>
      </c>
      <c r="AH314" s="193"/>
    </row>
    <row r="315" spans="1:34" s="56" customFormat="1" ht="47.25" x14ac:dyDescent="0.25">
      <c r="A315" s="126">
        <v>213</v>
      </c>
      <c r="B315" s="125" t="str">
        <f>'Приложение № 3'!B260</f>
        <v>ул. Мельничная, от 
ул. Талалихина до 
ул. О. Кошевого</v>
      </c>
      <c r="C315" s="127">
        <v>2.2200000000000002</v>
      </c>
      <c r="D315" s="126">
        <v>17760</v>
      </c>
      <c r="E315" s="128">
        <f t="shared" si="34"/>
        <v>1.7760000000000002</v>
      </c>
      <c r="F315" s="126">
        <v>80</v>
      </c>
      <c r="G315" s="128">
        <f t="shared" si="32"/>
        <v>1.6650000000000003</v>
      </c>
      <c r="H315" s="126">
        <v>75</v>
      </c>
      <c r="I315" s="128">
        <f t="shared" si="33"/>
        <v>1.554</v>
      </c>
      <c r="J315" s="126">
        <v>70</v>
      </c>
      <c r="K315" s="125" t="s">
        <v>136</v>
      </c>
      <c r="L315" s="129" t="s">
        <v>136</v>
      </c>
      <c r="M315" s="125" t="s">
        <v>136</v>
      </c>
      <c r="N315" s="125" t="s">
        <v>136</v>
      </c>
      <c r="O315" s="125" t="s">
        <v>136</v>
      </c>
      <c r="P315" s="57" t="s">
        <v>136</v>
      </c>
      <c r="Q315" s="57" t="s">
        <v>136</v>
      </c>
      <c r="R315" s="57" t="s">
        <v>136</v>
      </c>
      <c r="S315" s="57" t="s">
        <v>136</v>
      </c>
      <c r="T315" s="58" t="s">
        <v>136</v>
      </c>
      <c r="U315" s="58" t="s">
        <v>136</v>
      </c>
      <c r="V315" s="58" t="s">
        <v>136</v>
      </c>
      <c r="W315" s="58" t="s">
        <v>136</v>
      </c>
      <c r="X315" s="125" t="s">
        <v>136</v>
      </c>
      <c r="Y315" s="125" t="s">
        <v>136</v>
      </c>
      <c r="Z315" s="125" t="s">
        <v>136</v>
      </c>
      <c r="AA315" s="125" t="s">
        <v>136</v>
      </c>
      <c r="AB315" s="125" t="s">
        <v>136</v>
      </c>
      <c r="AC315" s="59" t="s">
        <v>136</v>
      </c>
      <c r="AD315" s="59" t="s">
        <v>136</v>
      </c>
      <c r="AE315" s="59" t="s">
        <v>136</v>
      </c>
      <c r="AF315" s="59" t="s">
        <v>136</v>
      </c>
      <c r="AG315" s="126" t="s">
        <v>136</v>
      </c>
      <c r="AH315" s="193"/>
    </row>
    <row r="316" spans="1:34" s="56" customFormat="1" ht="47.25" x14ac:dyDescent="0.25">
      <c r="A316" s="126">
        <v>214</v>
      </c>
      <c r="B316" s="125" t="str">
        <f>'Приложение № 3'!B261</f>
        <v>ул. Ватутина, от 
б. Архитекторов до 
ул. Перелета</v>
      </c>
      <c r="C316" s="127">
        <v>1.2</v>
      </c>
      <c r="D316" s="126">
        <v>10800</v>
      </c>
      <c r="E316" s="128">
        <f t="shared" si="34"/>
        <v>0.96</v>
      </c>
      <c r="F316" s="126">
        <v>80</v>
      </c>
      <c r="G316" s="128">
        <f t="shared" si="32"/>
        <v>0.9</v>
      </c>
      <c r="H316" s="126">
        <v>75</v>
      </c>
      <c r="I316" s="128">
        <f t="shared" si="33"/>
        <v>0.84</v>
      </c>
      <c r="J316" s="126">
        <v>70</v>
      </c>
      <c r="K316" s="125" t="s">
        <v>136</v>
      </c>
      <c r="L316" s="129" t="s">
        <v>136</v>
      </c>
      <c r="M316" s="125" t="s">
        <v>136</v>
      </c>
      <c r="N316" s="125" t="s">
        <v>136</v>
      </c>
      <c r="O316" s="125" t="s">
        <v>136</v>
      </c>
      <c r="P316" s="57" t="s">
        <v>136</v>
      </c>
      <c r="Q316" s="57" t="s">
        <v>136</v>
      </c>
      <c r="R316" s="57" t="s">
        <v>136</v>
      </c>
      <c r="S316" s="57" t="s">
        <v>136</v>
      </c>
      <c r="T316" s="58" t="s">
        <v>136</v>
      </c>
      <c r="U316" s="58" t="s">
        <v>136</v>
      </c>
      <c r="V316" s="58" t="s">
        <v>136</v>
      </c>
      <c r="W316" s="58" t="s">
        <v>136</v>
      </c>
      <c r="X316" s="125" t="s">
        <v>136</v>
      </c>
      <c r="Y316" s="125" t="s">
        <v>136</v>
      </c>
      <c r="Z316" s="125" t="s">
        <v>136</v>
      </c>
      <c r="AA316" s="125" t="s">
        <v>136</v>
      </c>
      <c r="AB316" s="125" t="s">
        <v>136</v>
      </c>
      <c r="AC316" s="59" t="s">
        <v>136</v>
      </c>
      <c r="AD316" s="59" t="s">
        <v>136</v>
      </c>
      <c r="AE316" s="59" t="s">
        <v>136</v>
      </c>
      <c r="AF316" s="59" t="s">
        <v>136</v>
      </c>
      <c r="AG316" s="126" t="s">
        <v>136</v>
      </c>
      <c r="AH316" s="193"/>
    </row>
    <row r="317" spans="1:34" s="56" customFormat="1" ht="63" x14ac:dyDescent="0.25">
      <c r="A317" s="126">
        <v>215</v>
      </c>
      <c r="B317" s="125" t="str">
        <f>'Приложение № 3'!B262</f>
        <v>ул. Иртышская набережная, от 
Ленинградского моста до 
ул. Рождественского</v>
      </c>
      <c r="C317" s="127">
        <v>3.5</v>
      </c>
      <c r="D317" s="126">
        <v>52500</v>
      </c>
      <c r="E317" s="128">
        <f t="shared" si="34"/>
        <v>2.8</v>
      </c>
      <c r="F317" s="126">
        <v>80</v>
      </c>
      <c r="G317" s="128">
        <f t="shared" si="32"/>
        <v>2.625</v>
      </c>
      <c r="H317" s="126">
        <v>75</v>
      </c>
      <c r="I317" s="128">
        <f t="shared" si="33"/>
        <v>2.4500000000000002</v>
      </c>
      <c r="J317" s="126">
        <v>70</v>
      </c>
      <c r="K317" s="125" t="s">
        <v>136</v>
      </c>
      <c r="L317" s="129" t="s">
        <v>136</v>
      </c>
      <c r="M317" s="125" t="s">
        <v>136</v>
      </c>
      <c r="N317" s="125" t="s">
        <v>136</v>
      </c>
      <c r="O317" s="125" t="s">
        <v>136</v>
      </c>
      <c r="P317" s="57" t="s">
        <v>136</v>
      </c>
      <c r="Q317" s="57" t="s">
        <v>136</v>
      </c>
      <c r="R317" s="57" t="s">
        <v>136</v>
      </c>
      <c r="S317" s="57" t="s">
        <v>136</v>
      </c>
      <c r="T317" s="58" t="s">
        <v>136</v>
      </c>
      <c r="U317" s="58" t="s">
        <v>136</v>
      </c>
      <c r="V317" s="58" t="s">
        <v>136</v>
      </c>
      <c r="W317" s="58" t="s">
        <v>136</v>
      </c>
      <c r="X317" s="125" t="s">
        <v>136</v>
      </c>
      <c r="Y317" s="125" t="s">
        <v>136</v>
      </c>
      <c r="Z317" s="125" t="s">
        <v>136</v>
      </c>
      <c r="AA317" s="125" t="s">
        <v>136</v>
      </c>
      <c r="AB317" s="125" t="s">
        <v>136</v>
      </c>
      <c r="AC317" s="59" t="s">
        <v>136</v>
      </c>
      <c r="AD317" s="59" t="s">
        <v>136</v>
      </c>
      <c r="AE317" s="59" t="s">
        <v>136</v>
      </c>
      <c r="AF317" s="59" t="s">
        <v>136</v>
      </c>
      <c r="AG317" s="126" t="s">
        <v>136</v>
      </c>
      <c r="AH317" s="193"/>
    </row>
    <row r="318" spans="1:34" s="56" customFormat="1" ht="63" x14ac:dyDescent="0.25">
      <c r="A318" s="126">
        <v>216</v>
      </c>
      <c r="B318" s="125" t="str">
        <f>'Приложение № 3'!B263</f>
        <v>ул. 25 лет Октября, от 
ул. Иртышской набережной до 
ул. Шаумяна</v>
      </c>
      <c r="C318" s="127">
        <v>4.8</v>
      </c>
      <c r="D318" s="126">
        <v>38400</v>
      </c>
      <c r="E318" s="128">
        <f t="shared" si="34"/>
        <v>1.92</v>
      </c>
      <c r="F318" s="126">
        <v>40</v>
      </c>
      <c r="G318" s="128">
        <f t="shared" si="32"/>
        <v>1.68</v>
      </c>
      <c r="H318" s="126">
        <v>35</v>
      </c>
      <c r="I318" s="128">
        <f t="shared" si="33"/>
        <v>1.44</v>
      </c>
      <c r="J318" s="126">
        <v>30</v>
      </c>
      <c r="K318" s="125" t="s">
        <v>136</v>
      </c>
      <c r="L318" s="129" t="s">
        <v>136</v>
      </c>
      <c r="M318" s="125" t="s">
        <v>136</v>
      </c>
      <c r="N318" s="125" t="s">
        <v>136</v>
      </c>
      <c r="O318" s="125" t="s">
        <v>136</v>
      </c>
      <c r="P318" s="57" t="s">
        <v>136</v>
      </c>
      <c r="Q318" s="57" t="s">
        <v>136</v>
      </c>
      <c r="R318" s="57" t="s">
        <v>136</v>
      </c>
      <c r="S318" s="57" t="s">
        <v>136</v>
      </c>
      <c r="T318" s="58" t="s">
        <v>136</v>
      </c>
      <c r="U318" s="58" t="s">
        <v>136</v>
      </c>
      <c r="V318" s="58" t="s">
        <v>136</v>
      </c>
      <c r="W318" s="58" t="s">
        <v>136</v>
      </c>
      <c r="X318" s="125" t="s">
        <v>136</v>
      </c>
      <c r="Y318" s="125" t="s">
        <v>136</v>
      </c>
      <c r="Z318" s="125" t="s">
        <v>136</v>
      </c>
      <c r="AA318" s="125" t="s">
        <v>136</v>
      </c>
      <c r="AB318" s="125" t="s">
        <v>136</v>
      </c>
      <c r="AC318" s="59" t="s">
        <v>136</v>
      </c>
      <c r="AD318" s="59" t="s">
        <v>136</v>
      </c>
      <c r="AE318" s="59" t="s">
        <v>136</v>
      </c>
      <c r="AF318" s="59" t="s">
        <v>136</v>
      </c>
      <c r="AG318" s="126" t="s">
        <v>136</v>
      </c>
      <c r="AH318" s="193"/>
    </row>
    <row r="319" spans="1:34" s="56" customFormat="1" ht="47.25" x14ac:dyDescent="0.25">
      <c r="A319" s="126">
        <v>217</v>
      </c>
      <c r="B319" s="125" t="str">
        <f>'Приложение № 3'!B264</f>
        <v>ул. Шаумяна, от 
ул. 25 лет Октября до 
ул. 12-й Пролетарской</v>
      </c>
      <c r="C319" s="127">
        <v>0.73</v>
      </c>
      <c r="D319" s="126">
        <v>5840</v>
      </c>
      <c r="E319" s="128">
        <f t="shared" si="34"/>
        <v>0.29199999999999998</v>
      </c>
      <c r="F319" s="126">
        <v>40</v>
      </c>
      <c r="G319" s="128">
        <f t="shared" si="32"/>
        <v>0.2555</v>
      </c>
      <c r="H319" s="126">
        <v>35</v>
      </c>
      <c r="I319" s="128">
        <f t="shared" si="33"/>
        <v>0.21899999999999997</v>
      </c>
      <c r="J319" s="126">
        <v>30</v>
      </c>
      <c r="K319" s="125" t="s">
        <v>136</v>
      </c>
      <c r="L319" s="129" t="s">
        <v>136</v>
      </c>
      <c r="M319" s="125" t="s">
        <v>136</v>
      </c>
      <c r="N319" s="125" t="s">
        <v>136</v>
      </c>
      <c r="O319" s="125" t="s">
        <v>136</v>
      </c>
      <c r="P319" s="57" t="s">
        <v>136</v>
      </c>
      <c r="Q319" s="57" t="s">
        <v>136</v>
      </c>
      <c r="R319" s="57" t="s">
        <v>136</v>
      </c>
      <c r="S319" s="57" t="s">
        <v>136</v>
      </c>
      <c r="T319" s="58" t="s">
        <v>136</v>
      </c>
      <c r="U319" s="58" t="s">
        <v>136</v>
      </c>
      <c r="V319" s="58" t="s">
        <v>136</v>
      </c>
      <c r="W319" s="58" t="s">
        <v>136</v>
      </c>
      <c r="X319" s="125" t="s">
        <v>136</v>
      </c>
      <c r="Y319" s="125" t="s">
        <v>136</v>
      </c>
      <c r="Z319" s="125" t="s">
        <v>136</v>
      </c>
      <c r="AA319" s="125" t="s">
        <v>136</v>
      </c>
      <c r="AB319" s="125" t="s">
        <v>136</v>
      </c>
      <c r="AC319" s="59" t="s">
        <v>136</v>
      </c>
      <c r="AD319" s="59" t="s">
        <v>136</v>
      </c>
      <c r="AE319" s="59" t="s">
        <v>136</v>
      </c>
      <c r="AF319" s="59" t="s">
        <v>136</v>
      </c>
      <c r="AG319" s="126" t="s">
        <v>136</v>
      </c>
      <c r="AH319" s="193"/>
    </row>
    <row r="320" spans="1:34" s="56" customFormat="1" ht="47.25" x14ac:dyDescent="0.25">
      <c r="A320" s="126">
        <v>218</v>
      </c>
      <c r="B320" s="125" t="str">
        <f>'Приложение № 3'!B265</f>
        <v>ул. 12-я Пролетарская, от 
ул. Труда до ул. Сухой Пролет</v>
      </c>
      <c r="C320" s="127">
        <v>0.44</v>
      </c>
      <c r="D320" s="126">
        <v>4400</v>
      </c>
      <c r="E320" s="128">
        <f t="shared" si="34"/>
        <v>0.17600000000000002</v>
      </c>
      <c r="F320" s="126">
        <v>40</v>
      </c>
      <c r="G320" s="128">
        <f t="shared" si="32"/>
        <v>0.154</v>
      </c>
      <c r="H320" s="126">
        <v>35</v>
      </c>
      <c r="I320" s="128">
        <f t="shared" si="33"/>
        <v>0.13200000000000001</v>
      </c>
      <c r="J320" s="126">
        <v>30</v>
      </c>
      <c r="K320" s="125" t="s">
        <v>136</v>
      </c>
      <c r="L320" s="129" t="s">
        <v>136</v>
      </c>
      <c r="M320" s="125" t="s">
        <v>136</v>
      </c>
      <c r="N320" s="125" t="s">
        <v>136</v>
      </c>
      <c r="O320" s="125" t="s">
        <v>136</v>
      </c>
      <c r="P320" s="57" t="s">
        <v>136</v>
      </c>
      <c r="Q320" s="57" t="s">
        <v>136</v>
      </c>
      <c r="R320" s="57" t="s">
        <v>136</v>
      </c>
      <c r="S320" s="57" t="s">
        <v>136</v>
      </c>
      <c r="T320" s="58" t="s">
        <v>136</v>
      </c>
      <c r="U320" s="58" t="s">
        <v>136</v>
      </c>
      <c r="V320" s="58" t="s">
        <v>136</v>
      </c>
      <c r="W320" s="58" t="s">
        <v>136</v>
      </c>
      <c r="X320" s="125" t="s">
        <v>136</v>
      </c>
      <c r="Y320" s="125" t="s">
        <v>136</v>
      </c>
      <c r="Z320" s="125" t="s">
        <v>136</v>
      </c>
      <c r="AA320" s="125" t="s">
        <v>136</v>
      </c>
      <c r="AB320" s="125" t="s">
        <v>136</v>
      </c>
      <c r="AC320" s="59" t="s">
        <v>136</v>
      </c>
      <c r="AD320" s="59" t="s">
        <v>136</v>
      </c>
      <c r="AE320" s="59" t="s">
        <v>136</v>
      </c>
      <c r="AF320" s="59" t="s">
        <v>136</v>
      </c>
      <c r="AG320" s="126" t="s">
        <v>136</v>
      </c>
      <c r="AH320" s="193"/>
    </row>
    <row r="321" spans="1:34" s="56" customFormat="1" ht="47.25" x14ac:dyDescent="0.25">
      <c r="A321" s="126">
        <v>219</v>
      </c>
      <c r="B321" s="125" t="str">
        <f>'Приложение № 3'!B266</f>
        <v>ул. Сухой Пролет, от 
ул. 12-й Пролетарской до 
ул. 1-й Красной Звезды</v>
      </c>
      <c r="C321" s="127">
        <v>1.55</v>
      </c>
      <c r="D321" s="126">
        <v>13175</v>
      </c>
      <c r="E321" s="128">
        <f t="shared" si="34"/>
        <v>0.62</v>
      </c>
      <c r="F321" s="126">
        <v>40</v>
      </c>
      <c r="G321" s="128">
        <f t="shared" si="32"/>
        <v>0.54249999999999998</v>
      </c>
      <c r="H321" s="126">
        <v>35</v>
      </c>
      <c r="I321" s="128">
        <f t="shared" si="33"/>
        <v>0.46500000000000002</v>
      </c>
      <c r="J321" s="126">
        <v>30</v>
      </c>
      <c r="K321" s="125" t="s">
        <v>136</v>
      </c>
      <c r="L321" s="129" t="s">
        <v>136</v>
      </c>
      <c r="M321" s="125" t="s">
        <v>136</v>
      </c>
      <c r="N321" s="125" t="s">
        <v>136</v>
      </c>
      <c r="O321" s="125" t="s">
        <v>136</v>
      </c>
      <c r="P321" s="57" t="s">
        <v>136</v>
      </c>
      <c r="Q321" s="57" t="s">
        <v>136</v>
      </c>
      <c r="R321" s="57" t="s">
        <v>136</v>
      </c>
      <c r="S321" s="57" t="s">
        <v>136</v>
      </c>
      <c r="T321" s="58" t="s">
        <v>136</v>
      </c>
      <c r="U321" s="58" t="s">
        <v>136</v>
      </c>
      <c r="V321" s="58" t="s">
        <v>136</v>
      </c>
      <c r="W321" s="58" t="s">
        <v>136</v>
      </c>
      <c r="X321" s="125" t="s">
        <v>136</v>
      </c>
      <c r="Y321" s="125" t="s">
        <v>136</v>
      </c>
      <c r="Z321" s="125" t="s">
        <v>136</v>
      </c>
      <c r="AA321" s="125" t="s">
        <v>136</v>
      </c>
      <c r="AB321" s="125" t="s">
        <v>136</v>
      </c>
      <c r="AC321" s="59" t="s">
        <v>136</v>
      </c>
      <c r="AD321" s="59" t="s">
        <v>136</v>
      </c>
      <c r="AE321" s="59" t="s">
        <v>136</v>
      </c>
      <c r="AF321" s="59" t="s">
        <v>136</v>
      </c>
      <c r="AG321" s="126" t="s">
        <v>136</v>
      </c>
      <c r="AH321" s="193"/>
    </row>
    <row r="322" spans="1:34" s="56" customFormat="1" ht="47.25" x14ac:dyDescent="0.25">
      <c r="A322" s="126">
        <v>220</v>
      </c>
      <c r="B322" s="125" t="str">
        <f>'Приложение № 3'!B267</f>
        <v>ул. 1-я Красной Звезды, от 
ул. Сухой Пролет до 
ул. 1-й Советской</v>
      </c>
      <c r="C322" s="127">
        <v>1.56</v>
      </c>
      <c r="D322" s="126">
        <v>11700</v>
      </c>
      <c r="E322" s="128">
        <f t="shared" si="34"/>
        <v>0.62400000000000011</v>
      </c>
      <c r="F322" s="126">
        <v>40</v>
      </c>
      <c r="G322" s="128">
        <f t="shared" si="32"/>
        <v>0.54600000000000004</v>
      </c>
      <c r="H322" s="126">
        <v>35</v>
      </c>
      <c r="I322" s="128">
        <f t="shared" si="33"/>
        <v>0.46800000000000003</v>
      </c>
      <c r="J322" s="126">
        <v>30</v>
      </c>
      <c r="K322" s="125" t="s">
        <v>136</v>
      </c>
      <c r="L322" s="129" t="s">
        <v>136</v>
      </c>
      <c r="M322" s="125" t="s">
        <v>136</v>
      </c>
      <c r="N322" s="125" t="s">
        <v>136</v>
      </c>
      <c r="O322" s="125" t="s">
        <v>136</v>
      </c>
      <c r="P322" s="57" t="s">
        <v>136</v>
      </c>
      <c r="Q322" s="57" t="s">
        <v>136</v>
      </c>
      <c r="R322" s="57" t="s">
        <v>136</v>
      </c>
      <c r="S322" s="57" t="s">
        <v>136</v>
      </c>
      <c r="T322" s="58" t="s">
        <v>136</v>
      </c>
      <c r="U322" s="58" t="s">
        <v>136</v>
      </c>
      <c r="V322" s="58" t="s">
        <v>136</v>
      </c>
      <c r="W322" s="58" t="s">
        <v>136</v>
      </c>
      <c r="X322" s="125" t="s">
        <v>136</v>
      </c>
      <c r="Y322" s="125" t="s">
        <v>136</v>
      </c>
      <c r="Z322" s="125" t="s">
        <v>136</v>
      </c>
      <c r="AA322" s="125" t="s">
        <v>136</v>
      </c>
      <c r="AB322" s="125" t="s">
        <v>136</v>
      </c>
      <c r="AC322" s="59" t="s">
        <v>136</v>
      </c>
      <c r="AD322" s="59" t="s">
        <v>136</v>
      </c>
      <c r="AE322" s="59" t="s">
        <v>136</v>
      </c>
      <c r="AF322" s="59" t="s">
        <v>136</v>
      </c>
      <c r="AG322" s="126" t="s">
        <v>136</v>
      </c>
      <c r="AH322" s="193"/>
    </row>
    <row r="323" spans="1:34" s="56" customFormat="1" ht="47.25" x14ac:dyDescent="0.25">
      <c r="A323" s="126">
        <v>221</v>
      </c>
      <c r="B323" s="125" t="str">
        <f>'Приложение № 3'!B268</f>
        <v>ул. 1-я Советская, от 
ул. Калинина до 
ул. 1-й Красной Звезды</v>
      </c>
      <c r="C323" s="127">
        <v>0.66</v>
      </c>
      <c r="D323" s="126">
        <v>5676</v>
      </c>
      <c r="E323" s="128">
        <f t="shared" si="34"/>
        <v>0.26400000000000001</v>
      </c>
      <c r="F323" s="126">
        <v>40</v>
      </c>
      <c r="G323" s="128">
        <f t="shared" si="32"/>
        <v>0.23100000000000001</v>
      </c>
      <c r="H323" s="126">
        <v>35</v>
      </c>
      <c r="I323" s="128">
        <f t="shared" si="33"/>
        <v>0.19800000000000001</v>
      </c>
      <c r="J323" s="126">
        <v>30</v>
      </c>
      <c r="K323" s="125" t="s">
        <v>136</v>
      </c>
      <c r="L323" s="129" t="s">
        <v>136</v>
      </c>
      <c r="M323" s="125" t="s">
        <v>136</v>
      </c>
      <c r="N323" s="125" t="s">
        <v>136</v>
      </c>
      <c r="O323" s="125" t="s">
        <v>136</v>
      </c>
      <c r="P323" s="57" t="s">
        <v>136</v>
      </c>
      <c r="Q323" s="57" t="s">
        <v>136</v>
      </c>
      <c r="R323" s="57" t="s">
        <v>136</v>
      </c>
      <c r="S323" s="57" t="s">
        <v>136</v>
      </c>
      <c r="T323" s="58" t="s">
        <v>136</v>
      </c>
      <c r="U323" s="58" t="s">
        <v>136</v>
      </c>
      <c r="V323" s="58" t="s">
        <v>136</v>
      </c>
      <c r="W323" s="58" t="s">
        <v>136</v>
      </c>
      <c r="X323" s="125" t="s">
        <v>136</v>
      </c>
      <c r="Y323" s="125" t="s">
        <v>136</v>
      </c>
      <c r="Z323" s="125" t="s">
        <v>136</v>
      </c>
      <c r="AA323" s="125" t="s">
        <v>136</v>
      </c>
      <c r="AB323" s="125" t="s">
        <v>136</v>
      </c>
      <c r="AC323" s="59" t="s">
        <v>136</v>
      </c>
      <c r="AD323" s="59" t="s">
        <v>136</v>
      </c>
      <c r="AE323" s="59" t="s">
        <v>136</v>
      </c>
      <c r="AF323" s="59" t="s">
        <v>136</v>
      </c>
      <c r="AG323" s="126" t="s">
        <v>136</v>
      </c>
      <c r="AH323" s="193"/>
    </row>
    <row r="324" spans="1:34" s="56" customFormat="1" ht="47.25" x14ac:dyDescent="0.25">
      <c r="A324" s="126">
        <v>222</v>
      </c>
      <c r="B324" s="125" t="str">
        <f>'Приложение № 3'!B269</f>
        <v>ул. Воровского, от 
ул. 1-й Красной Звезды до
ул. Лесной</v>
      </c>
      <c r="C324" s="127">
        <v>5.03</v>
      </c>
      <c r="D324" s="126">
        <v>40240</v>
      </c>
      <c r="E324" s="128">
        <f t="shared" si="34"/>
        <v>3.0180000000000002</v>
      </c>
      <c r="F324" s="126">
        <v>60</v>
      </c>
      <c r="G324" s="128">
        <f t="shared" si="32"/>
        <v>2.7665000000000002</v>
      </c>
      <c r="H324" s="126">
        <v>55</v>
      </c>
      <c r="I324" s="128">
        <f t="shared" si="33"/>
        <v>2.5150000000000001</v>
      </c>
      <c r="J324" s="126">
        <v>50</v>
      </c>
      <c r="K324" s="125" t="s">
        <v>136</v>
      </c>
      <c r="L324" s="129" t="s">
        <v>136</v>
      </c>
      <c r="M324" s="125" t="s">
        <v>136</v>
      </c>
      <c r="N324" s="125" t="s">
        <v>136</v>
      </c>
      <c r="O324" s="125" t="s">
        <v>136</v>
      </c>
      <c r="P324" s="57" t="s">
        <v>136</v>
      </c>
      <c r="Q324" s="57" t="s">
        <v>136</v>
      </c>
      <c r="R324" s="57" t="s">
        <v>136</v>
      </c>
      <c r="S324" s="57" t="s">
        <v>136</v>
      </c>
      <c r="T324" s="58" t="s">
        <v>136</v>
      </c>
      <c r="U324" s="58" t="s">
        <v>136</v>
      </c>
      <c r="V324" s="58" t="s">
        <v>136</v>
      </c>
      <c r="W324" s="58" t="s">
        <v>136</v>
      </c>
      <c r="X324" s="125" t="s">
        <v>136</v>
      </c>
      <c r="Y324" s="125" t="s">
        <v>136</v>
      </c>
      <c r="Z324" s="125" t="s">
        <v>136</v>
      </c>
      <c r="AA324" s="125" t="s">
        <v>136</v>
      </c>
      <c r="AB324" s="125" t="s">
        <v>136</v>
      </c>
      <c r="AC324" s="59" t="s">
        <v>136</v>
      </c>
      <c r="AD324" s="59" t="s">
        <v>136</v>
      </c>
      <c r="AE324" s="59" t="s">
        <v>136</v>
      </c>
      <c r="AF324" s="59" t="s">
        <v>136</v>
      </c>
      <c r="AG324" s="126" t="s">
        <v>136</v>
      </c>
      <c r="AH324" s="193"/>
    </row>
    <row r="325" spans="1:34" s="56" customFormat="1" ht="47.25" x14ac:dyDescent="0.25">
      <c r="A325" s="126">
        <v>223</v>
      </c>
      <c r="B325" s="125" t="str">
        <f>'Приложение № 3'!B270</f>
        <v xml:space="preserve">ул. 2-я Красной Звезды, от 
ул. 19-й Марьяновской до 
ул. 1-й Трамвайной </v>
      </c>
      <c r="C325" s="127">
        <v>0.82</v>
      </c>
      <c r="D325" s="126">
        <v>5740</v>
      </c>
      <c r="E325" s="128">
        <f t="shared" si="34"/>
        <v>0.32799999999999996</v>
      </c>
      <c r="F325" s="126">
        <v>40</v>
      </c>
      <c r="G325" s="128">
        <f t="shared" si="32"/>
        <v>0.28699999999999998</v>
      </c>
      <c r="H325" s="126">
        <v>35</v>
      </c>
      <c r="I325" s="128">
        <f t="shared" si="33"/>
        <v>0.24599999999999997</v>
      </c>
      <c r="J325" s="126">
        <v>30</v>
      </c>
      <c r="K325" s="125" t="s">
        <v>136</v>
      </c>
      <c r="L325" s="129" t="s">
        <v>136</v>
      </c>
      <c r="M325" s="125" t="s">
        <v>136</v>
      </c>
      <c r="N325" s="125" t="s">
        <v>136</v>
      </c>
      <c r="O325" s="125" t="s">
        <v>136</v>
      </c>
      <c r="P325" s="57" t="s">
        <v>136</v>
      </c>
      <c r="Q325" s="57" t="s">
        <v>136</v>
      </c>
      <c r="R325" s="57" t="s">
        <v>136</v>
      </c>
      <c r="S325" s="57" t="s">
        <v>136</v>
      </c>
      <c r="T325" s="58" t="s">
        <v>136</v>
      </c>
      <c r="U325" s="58" t="s">
        <v>136</v>
      </c>
      <c r="V325" s="58" t="s">
        <v>136</v>
      </c>
      <c r="W325" s="58" t="s">
        <v>136</v>
      </c>
      <c r="X325" s="125" t="s">
        <v>136</v>
      </c>
      <c r="Y325" s="125" t="s">
        <v>136</v>
      </c>
      <c r="Z325" s="125" t="s">
        <v>136</v>
      </c>
      <c r="AA325" s="125" t="s">
        <v>136</v>
      </c>
      <c r="AB325" s="125" t="s">
        <v>136</v>
      </c>
      <c r="AC325" s="59" t="s">
        <v>136</v>
      </c>
      <c r="AD325" s="59" t="s">
        <v>136</v>
      </c>
      <c r="AE325" s="59" t="s">
        <v>136</v>
      </c>
      <c r="AF325" s="59" t="s">
        <v>136</v>
      </c>
      <c r="AG325" s="126" t="s">
        <v>136</v>
      </c>
      <c r="AH325" s="193"/>
    </row>
    <row r="326" spans="1:34" s="56" customFormat="1" ht="47.25" x14ac:dyDescent="0.25">
      <c r="A326" s="126">
        <v>224</v>
      </c>
      <c r="B326" s="125" t="str">
        <f>'Приложение № 3'!B271</f>
        <v>ул. 19-я Марьяновская, от 
ул. Воровского до 
ул. 2-й Красной Звезды</v>
      </c>
      <c r="C326" s="127">
        <v>1.43</v>
      </c>
      <c r="D326" s="126">
        <v>10010</v>
      </c>
      <c r="E326" s="128">
        <f t="shared" si="34"/>
        <v>0.57199999999999995</v>
      </c>
      <c r="F326" s="126">
        <v>40</v>
      </c>
      <c r="G326" s="128">
        <f t="shared" si="32"/>
        <v>0.50049999999999994</v>
      </c>
      <c r="H326" s="126">
        <v>35</v>
      </c>
      <c r="I326" s="128">
        <f t="shared" si="33"/>
        <v>0.42899999999999999</v>
      </c>
      <c r="J326" s="126">
        <v>30</v>
      </c>
      <c r="K326" s="125" t="s">
        <v>136</v>
      </c>
      <c r="L326" s="129" t="s">
        <v>136</v>
      </c>
      <c r="M326" s="125" t="s">
        <v>136</v>
      </c>
      <c r="N326" s="125" t="s">
        <v>136</v>
      </c>
      <c r="O326" s="125" t="s">
        <v>136</v>
      </c>
      <c r="P326" s="57" t="s">
        <v>136</v>
      </c>
      <c r="Q326" s="57" t="s">
        <v>136</v>
      </c>
      <c r="R326" s="57" t="s">
        <v>136</v>
      </c>
      <c r="S326" s="57" t="s">
        <v>136</v>
      </c>
      <c r="T326" s="58" t="s">
        <v>136</v>
      </c>
      <c r="U326" s="58" t="s">
        <v>136</v>
      </c>
      <c r="V326" s="58" t="s">
        <v>136</v>
      </c>
      <c r="W326" s="58" t="s">
        <v>136</v>
      </c>
      <c r="X326" s="125" t="s">
        <v>136</v>
      </c>
      <c r="Y326" s="125" t="s">
        <v>136</v>
      </c>
      <c r="Z326" s="125" t="s">
        <v>136</v>
      </c>
      <c r="AA326" s="125" t="s">
        <v>136</v>
      </c>
      <c r="AB326" s="125" t="s">
        <v>136</v>
      </c>
      <c r="AC326" s="59" t="s">
        <v>136</v>
      </c>
      <c r="AD326" s="59" t="s">
        <v>136</v>
      </c>
      <c r="AE326" s="59" t="s">
        <v>136</v>
      </c>
      <c r="AF326" s="59" t="s">
        <v>136</v>
      </c>
      <c r="AG326" s="126" t="s">
        <v>136</v>
      </c>
      <c r="AH326" s="193"/>
    </row>
    <row r="327" spans="1:34" s="56" customFormat="1" ht="63" x14ac:dyDescent="0.25">
      <c r="A327" s="126">
        <v>225</v>
      </c>
      <c r="B327" s="125" t="str">
        <f>'Приложение № 3'!B272</f>
        <v>ул. Рождественского, от 
ул. Иртышская набережная до 
просп. К. Маркса</v>
      </c>
      <c r="C327" s="127">
        <v>0.75</v>
      </c>
      <c r="D327" s="126">
        <v>12750</v>
      </c>
      <c r="E327" s="128">
        <f t="shared" si="34"/>
        <v>0.3</v>
      </c>
      <c r="F327" s="126">
        <v>40</v>
      </c>
      <c r="G327" s="128">
        <f t="shared" si="32"/>
        <v>0.26250000000000001</v>
      </c>
      <c r="H327" s="126">
        <v>35</v>
      </c>
      <c r="I327" s="128">
        <f t="shared" si="33"/>
        <v>0.22500000000000001</v>
      </c>
      <c r="J327" s="126">
        <v>30</v>
      </c>
      <c r="K327" s="125" t="s">
        <v>136</v>
      </c>
      <c r="L327" s="129" t="s">
        <v>136</v>
      </c>
      <c r="M327" s="125" t="s">
        <v>136</v>
      </c>
      <c r="N327" s="125" t="s">
        <v>136</v>
      </c>
      <c r="O327" s="125" t="s">
        <v>136</v>
      </c>
      <c r="P327" s="57" t="s">
        <v>136</v>
      </c>
      <c r="Q327" s="57" t="s">
        <v>136</v>
      </c>
      <c r="R327" s="57" t="s">
        <v>136</v>
      </c>
      <c r="S327" s="57" t="s">
        <v>136</v>
      </c>
      <c r="T327" s="58" t="s">
        <v>136</v>
      </c>
      <c r="U327" s="58" t="s">
        <v>136</v>
      </c>
      <c r="V327" s="58" t="s">
        <v>136</v>
      </c>
      <c r="W327" s="58" t="s">
        <v>136</v>
      </c>
      <c r="X327" s="125" t="s">
        <v>136</v>
      </c>
      <c r="Y327" s="125" t="s">
        <v>136</v>
      </c>
      <c r="Z327" s="125" t="s">
        <v>136</v>
      </c>
      <c r="AA327" s="125" t="s">
        <v>136</v>
      </c>
      <c r="AB327" s="125" t="s">
        <v>136</v>
      </c>
      <c r="AC327" s="59" t="s">
        <v>136</v>
      </c>
      <c r="AD327" s="59" t="s">
        <v>136</v>
      </c>
      <c r="AE327" s="59" t="s">
        <v>136</v>
      </c>
      <c r="AF327" s="59" t="s">
        <v>136</v>
      </c>
      <c r="AG327" s="126" t="s">
        <v>136</v>
      </c>
      <c r="AH327" s="193"/>
    </row>
    <row r="328" spans="1:34" s="56" customFormat="1" ht="47.25" x14ac:dyDescent="0.25">
      <c r="A328" s="126">
        <v>226</v>
      </c>
      <c r="B328" s="125" t="str">
        <f>'Приложение № 3'!B273</f>
        <v>ул. Вокзальная, от 
ул. Избышева до 
ул. Уральской</v>
      </c>
      <c r="C328" s="127">
        <v>0.87</v>
      </c>
      <c r="D328" s="126">
        <v>5220</v>
      </c>
      <c r="E328" s="128">
        <f t="shared" si="34"/>
        <v>0.34799999999999998</v>
      </c>
      <c r="F328" s="126">
        <v>40</v>
      </c>
      <c r="G328" s="128">
        <f t="shared" si="32"/>
        <v>0.30449999999999999</v>
      </c>
      <c r="H328" s="126">
        <v>35</v>
      </c>
      <c r="I328" s="128">
        <f t="shared" si="33"/>
        <v>0.26100000000000001</v>
      </c>
      <c r="J328" s="126">
        <v>30</v>
      </c>
      <c r="K328" s="125" t="s">
        <v>136</v>
      </c>
      <c r="L328" s="129" t="s">
        <v>136</v>
      </c>
      <c r="M328" s="125" t="s">
        <v>136</v>
      </c>
      <c r="N328" s="125" t="s">
        <v>136</v>
      </c>
      <c r="O328" s="125" t="s">
        <v>136</v>
      </c>
      <c r="P328" s="57" t="s">
        <v>136</v>
      </c>
      <c r="Q328" s="57" t="s">
        <v>136</v>
      </c>
      <c r="R328" s="57" t="s">
        <v>136</v>
      </c>
      <c r="S328" s="57" t="s">
        <v>136</v>
      </c>
      <c r="T328" s="58" t="s">
        <v>136</v>
      </c>
      <c r="U328" s="58" t="s">
        <v>136</v>
      </c>
      <c r="V328" s="58" t="s">
        <v>136</v>
      </c>
      <c r="W328" s="58" t="s">
        <v>136</v>
      </c>
      <c r="X328" s="125" t="s">
        <v>136</v>
      </c>
      <c r="Y328" s="125" t="s">
        <v>136</v>
      </c>
      <c r="Z328" s="125" t="s">
        <v>136</v>
      </c>
      <c r="AA328" s="125" t="s">
        <v>136</v>
      </c>
      <c r="AB328" s="125" t="s">
        <v>136</v>
      </c>
      <c r="AC328" s="59" t="s">
        <v>136</v>
      </c>
      <c r="AD328" s="59" t="s">
        <v>136</v>
      </c>
      <c r="AE328" s="59" t="s">
        <v>136</v>
      </c>
      <c r="AF328" s="59" t="s">
        <v>136</v>
      </c>
      <c r="AG328" s="126" t="s">
        <v>136</v>
      </c>
      <c r="AH328" s="193"/>
    </row>
    <row r="329" spans="1:34" s="56" customFormat="1" ht="47.25" x14ac:dyDescent="0.25">
      <c r="A329" s="126">
        <v>227</v>
      </c>
      <c r="B329" s="125" t="str">
        <f>'Приложение № 3'!B274</f>
        <v>ул. Блусевич, от 
ул. Вокзальной до 
ул. Невского</v>
      </c>
      <c r="C329" s="127">
        <v>1.45</v>
      </c>
      <c r="D329" s="126">
        <v>11600</v>
      </c>
      <c r="E329" s="128">
        <f t="shared" si="34"/>
        <v>1.1599999999999999</v>
      </c>
      <c r="F329" s="126">
        <v>80</v>
      </c>
      <c r="G329" s="128">
        <f t="shared" si="32"/>
        <v>1.0874999999999999</v>
      </c>
      <c r="H329" s="126">
        <v>75</v>
      </c>
      <c r="I329" s="128">
        <f t="shared" si="33"/>
        <v>1.0149999999999999</v>
      </c>
      <c r="J329" s="126">
        <v>70</v>
      </c>
      <c r="K329" s="125" t="s">
        <v>136</v>
      </c>
      <c r="L329" s="129" t="s">
        <v>136</v>
      </c>
      <c r="M329" s="125" t="s">
        <v>136</v>
      </c>
      <c r="N329" s="125" t="s">
        <v>136</v>
      </c>
      <c r="O329" s="125" t="s">
        <v>136</v>
      </c>
      <c r="P329" s="57" t="s">
        <v>136</v>
      </c>
      <c r="Q329" s="57" t="s">
        <v>136</v>
      </c>
      <c r="R329" s="57" t="s">
        <v>136</v>
      </c>
      <c r="S329" s="57" t="s">
        <v>136</v>
      </c>
      <c r="T329" s="58" t="s">
        <v>136</v>
      </c>
      <c r="U329" s="58" t="s">
        <v>136</v>
      </c>
      <c r="V329" s="58" t="s">
        <v>136</v>
      </c>
      <c r="W329" s="58" t="s">
        <v>136</v>
      </c>
      <c r="X329" s="125" t="s">
        <v>136</v>
      </c>
      <c r="Y329" s="125" t="s">
        <v>136</v>
      </c>
      <c r="Z329" s="125" t="s">
        <v>136</v>
      </c>
      <c r="AA329" s="125" t="s">
        <v>136</v>
      </c>
      <c r="AB329" s="125" t="s">
        <v>136</v>
      </c>
      <c r="AC329" s="59" t="s">
        <v>136</v>
      </c>
      <c r="AD329" s="59" t="s">
        <v>136</v>
      </c>
      <c r="AE329" s="59" t="s">
        <v>136</v>
      </c>
      <c r="AF329" s="59" t="s">
        <v>136</v>
      </c>
      <c r="AG329" s="126" t="s">
        <v>136</v>
      </c>
      <c r="AH329" s="193"/>
    </row>
    <row r="330" spans="1:34" s="56" customFormat="1" ht="47.25" x14ac:dyDescent="0.25">
      <c r="A330" s="126">
        <v>228</v>
      </c>
      <c r="B330" s="125" t="str">
        <f>'Приложение № 3'!B275</f>
        <v>ул. Невского, от 
ул. Блусевич до 
ул. 1-й Чередовой</v>
      </c>
      <c r="C330" s="127">
        <v>0.45</v>
      </c>
      <c r="D330" s="126">
        <v>3600</v>
      </c>
      <c r="E330" s="128">
        <f t="shared" si="34"/>
        <v>0.36</v>
      </c>
      <c r="F330" s="126">
        <v>80</v>
      </c>
      <c r="G330" s="128">
        <f t="shared" si="32"/>
        <v>0.33750000000000002</v>
      </c>
      <c r="H330" s="126">
        <v>75</v>
      </c>
      <c r="I330" s="128">
        <f t="shared" si="33"/>
        <v>0.315</v>
      </c>
      <c r="J330" s="126">
        <v>70</v>
      </c>
      <c r="K330" s="125" t="s">
        <v>136</v>
      </c>
      <c r="L330" s="129" t="s">
        <v>136</v>
      </c>
      <c r="M330" s="125" t="s">
        <v>136</v>
      </c>
      <c r="N330" s="125" t="s">
        <v>136</v>
      </c>
      <c r="O330" s="125" t="s">
        <v>136</v>
      </c>
      <c r="P330" s="57" t="s">
        <v>136</v>
      </c>
      <c r="Q330" s="57" t="s">
        <v>136</v>
      </c>
      <c r="R330" s="57" t="s">
        <v>136</v>
      </c>
      <c r="S330" s="57" t="s">
        <v>136</v>
      </c>
      <c r="T330" s="58" t="s">
        <v>136</v>
      </c>
      <c r="U330" s="58" t="s">
        <v>136</v>
      </c>
      <c r="V330" s="58" t="s">
        <v>136</v>
      </c>
      <c r="W330" s="58" t="s">
        <v>136</v>
      </c>
      <c r="X330" s="125" t="s">
        <v>136</v>
      </c>
      <c r="Y330" s="125" t="s">
        <v>136</v>
      </c>
      <c r="Z330" s="125" t="s">
        <v>136</v>
      </c>
      <c r="AA330" s="125" t="s">
        <v>136</v>
      </c>
      <c r="AB330" s="125" t="s">
        <v>136</v>
      </c>
      <c r="AC330" s="59" t="s">
        <v>136</v>
      </c>
      <c r="AD330" s="59" t="s">
        <v>136</v>
      </c>
      <c r="AE330" s="59" t="s">
        <v>136</v>
      </c>
      <c r="AF330" s="59" t="s">
        <v>136</v>
      </c>
      <c r="AG330" s="126" t="s">
        <v>136</v>
      </c>
      <c r="AH330" s="193"/>
    </row>
    <row r="331" spans="1:34" s="56" customFormat="1" ht="63" x14ac:dyDescent="0.25">
      <c r="A331" s="126">
        <v>229</v>
      </c>
      <c r="B331" s="125" t="str">
        <f>'Приложение № 3'!B276</f>
        <v>ул. Д. Бедного, от путепровода 
по ул. 15-й Рабочей до территории ТПК</v>
      </c>
      <c r="C331" s="127">
        <v>2.16</v>
      </c>
      <c r="D331" s="126">
        <v>16200</v>
      </c>
      <c r="E331" s="128">
        <f t="shared" si="34"/>
        <v>1.7280000000000002</v>
      </c>
      <c r="F331" s="126">
        <v>80</v>
      </c>
      <c r="G331" s="128">
        <f t="shared" si="32"/>
        <v>1.62</v>
      </c>
      <c r="H331" s="126">
        <v>75</v>
      </c>
      <c r="I331" s="128">
        <f t="shared" si="33"/>
        <v>1.5120000000000002</v>
      </c>
      <c r="J331" s="126">
        <v>70</v>
      </c>
      <c r="K331" s="125" t="s">
        <v>136</v>
      </c>
      <c r="L331" s="129" t="s">
        <v>136</v>
      </c>
      <c r="M331" s="125" t="s">
        <v>136</v>
      </c>
      <c r="N331" s="125" t="s">
        <v>136</v>
      </c>
      <c r="O331" s="125" t="s">
        <v>136</v>
      </c>
      <c r="P331" s="57" t="s">
        <v>136</v>
      </c>
      <c r="Q331" s="57" t="s">
        <v>136</v>
      </c>
      <c r="R331" s="57" t="s">
        <v>136</v>
      </c>
      <c r="S331" s="57" t="s">
        <v>136</v>
      </c>
      <c r="T331" s="58" t="s">
        <v>136</v>
      </c>
      <c r="U331" s="58" t="s">
        <v>136</v>
      </c>
      <c r="V331" s="58" t="s">
        <v>136</v>
      </c>
      <c r="W331" s="58" t="s">
        <v>136</v>
      </c>
      <c r="X331" s="125" t="s">
        <v>136</v>
      </c>
      <c r="Y331" s="125" t="s">
        <v>136</v>
      </c>
      <c r="Z331" s="125" t="s">
        <v>136</v>
      </c>
      <c r="AA331" s="125" t="s">
        <v>136</v>
      </c>
      <c r="AB331" s="125" t="s">
        <v>136</v>
      </c>
      <c r="AC331" s="59" t="s">
        <v>136</v>
      </c>
      <c r="AD331" s="59" t="s">
        <v>136</v>
      </c>
      <c r="AE331" s="59" t="s">
        <v>136</v>
      </c>
      <c r="AF331" s="59" t="s">
        <v>136</v>
      </c>
      <c r="AG331" s="126" t="s">
        <v>136</v>
      </c>
      <c r="AH331" s="193"/>
    </row>
    <row r="332" spans="1:34" s="56" customFormat="1" ht="47.25" x14ac:dyDescent="0.25">
      <c r="A332" s="126">
        <v>230</v>
      </c>
      <c r="B332" s="125" t="str">
        <f>'Приложение № 3'!B277</f>
        <v>ул. Машиностроительная, 
от ул. Новокирпичной до 
зд. 5 по Черлакскому тракту</v>
      </c>
      <c r="C332" s="127">
        <v>2.98</v>
      </c>
      <c r="D332" s="126">
        <v>29204</v>
      </c>
      <c r="E332" s="128">
        <f t="shared" si="34"/>
        <v>2.3839999999999999</v>
      </c>
      <c r="F332" s="126">
        <v>80</v>
      </c>
      <c r="G332" s="128">
        <f t="shared" si="32"/>
        <v>2.2349999999999999</v>
      </c>
      <c r="H332" s="126">
        <v>75</v>
      </c>
      <c r="I332" s="128">
        <f t="shared" si="33"/>
        <v>2.0859999999999999</v>
      </c>
      <c r="J332" s="126">
        <v>70</v>
      </c>
      <c r="K332" s="125" t="s">
        <v>136</v>
      </c>
      <c r="L332" s="129" t="s">
        <v>136</v>
      </c>
      <c r="M332" s="125" t="s">
        <v>136</v>
      </c>
      <c r="N332" s="125" t="s">
        <v>136</v>
      </c>
      <c r="O332" s="125" t="s">
        <v>136</v>
      </c>
      <c r="P332" s="57" t="s">
        <v>136</v>
      </c>
      <c r="Q332" s="57" t="s">
        <v>136</v>
      </c>
      <c r="R332" s="57" t="s">
        <v>136</v>
      </c>
      <c r="S332" s="57" t="s">
        <v>136</v>
      </c>
      <c r="T332" s="58" t="s">
        <v>136</v>
      </c>
      <c r="U332" s="58" t="s">
        <v>136</v>
      </c>
      <c r="V332" s="58" t="s">
        <v>136</v>
      </c>
      <c r="W332" s="58" t="s">
        <v>136</v>
      </c>
      <c r="X332" s="125" t="s">
        <v>136</v>
      </c>
      <c r="Y332" s="125" t="s">
        <v>136</v>
      </c>
      <c r="Z332" s="125" t="s">
        <v>136</v>
      </c>
      <c r="AA332" s="125" t="s">
        <v>136</v>
      </c>
      <c r="AB332" s="125" t="s">
        <v>136</v>
      </c>
      <c r="AC332" s="59" t="s">
        <v>136</v>
      </c>
      <c r="AD332" s="59" t="s">
        <v>136</v>
      </c>
      <c r="AE332" s="59" t="s">
        <v>136</v>
      </c>
      <c r="AF332" s="59" t="s">
        <v>136</v>
      </c>
      <c r="AG332" s="126" t="s">
        <v>136</v>
      </c>
      <c r="AH332" s="193"/>
    </row>
    <row r="333" spans="1:34" s="56" customFormat="1" ht="47.25" x14ac:dyDescent="0.25">
      <c r="A333" s="126">
        <v>231</v>
      </c>
      <c r="B333" s="125" t="str">
        <f>'Приложение № 3'!B278</f>
        <v>ул. Батумская, от 
ул. Целинной до дома 4 
по ул. Батумской</v>
      </c>
      <c r="C333" s="127">
        <v>1.42</v>
      </c>
      <c r="D333" s="126">
        <v>8532</v>
      </c>
      <c r="E333" s="128">
        <f t="shared" si="34"/>
        <v>0.56799999999999995</v>
      </c>
      <c r="F333" s="126">
        <v>40</v>
      </c>
      <c r="G333" s="128">
        <f t="shared" si="32"/>
        <v>0.49699999999999994</v>
      </c>
      <c r="H333" s="126">
        <v>35</v>
      </c>
      <c r="I333" s="128">
        <f t="shared" si="33"/>
        <v>0.42599999999999993</v>
      </c>
      <c r="J333" s="126">
        <v>30</v>
      </c>
      <c r="K333" s="125" t="s">
        <v>136</v>
      </c>
      <c r="L333" s="129" t="s">
        <v>136</v>
      </c>
      <c r="M333" s="125" t="s">
        <v>136</v>
      </c>
      <c r="N333" s="125" t="s">
        <v>136</v>
      </c>
      <c r="O333" s="125" t="s">
        <v>136</v>
      </c>
      <c r="P333" s="57" t="s">
        <v>136</v>
      </c>
      <c r="Q333" s="57" t="s">
        <v>136</v>
      </c>
      <c r="R333" s="57" t="s">
        <v>136</v>
      </c>
      <c r="S333" s="57" t="s">
        <v>136</v>
      </c>
      <c r="T333" s="58" t="s">
        <v>136</v>
      </c>
      <c r="U333" s="58" t="s">
        <v>136</v>
      </c>
      <c r="V333" s="58" t="s">
        <v>136</v>
      </c>
      <c r="W333" s="58" t="s">
        <v>136</v>
      </c>
      <c r="X333" s="125" t="s">
        <v>136</v>
      </c>
      <c r="Y333" s="125" t="s">
        <v>136</v>
      </c>
      <c r="Z333" s="125" t="s">
        <v>136</v>
      </c>
      <c r="AA333" s="125" t="s">
        <v>136</v>
      </c>
      <c r="AB333" s="125" t="s">
        <v>136</v>
      </c>
      <c r="AC333" s="59" t="s">
        <v>136</v>
      </c>
      <c r="AD333" s="59" t="s">
        <v>136</v>
      </c>
      <c r="AE333" s="59" t="s">
        <v>136</v>
      </c>
      <c r="AF333" s="59" t="s">
        <v>136</v>
      </c>
      <c r="AG333" s="126" t="s">
        <v>136</v>
      </c>
      <c r="AH333" s="193"/>
    </row>
    <row r="334" spans="1:34" s="56" customFormat="1" ht="47.25" x14ac:dyDescent="0.25">
      <c r="A334" s="126">
        <v>232</v>
      </c>
      <c r="B334" s="125" t="str">
        <f>'Приложение № 3'!B279</f>
        <v>ул. 3-я Ленинградская, от 
ул. 1-й Станционной до 
ООТ "Омская птицефабрика"</v>
      </c>
      <c r="C334" s="127">
        <v>1.66</v>
      </c>
      <c r="D334" s="126">
        <v>12118</v>
      </c>
      <c r="E334" s="128">
        <f t="shared" si="34"/>
        <v>0.66399999999999992</v>
      </c>
      <c r="F334" s="126">
        <v>40</v>
      </c>
      <c r="G334" s="128">
        <f t="shared" si="32"/>
        <v>0.58099999999999996</v>
      </c>
      <c r="H334" s="126">
        <v>35</v>
      </c>
      <c r="I334" s="128">
        <f t="shared" si="33"/>
        <v>0.498</v>
      </c>
      <c r="J334" s="126">
        <v>30</v>
      </c>
      <c r="K334" s="125" t="s">
        <v>136</v>
      </c>
      <c r="L334" s="129" t="s">
        <v>136</v>
      </c>
      <c r="M334" s="125" t="s">
        <v>136</v>
      </c>
      <c r="N334" s="125" t="s">
        <v>136</v>
      </c>
      <c r="O334" s="125" t="s">
        <v>136</v>
      </c>
      <c r="P334" s="57" t="s">
        <v>136</v>
      </c>
      <c r="Q334" s="57" t="s">
        <v>136</v>
      </c>
      <c r="R334" s="57" t="s">
        <v>136</v>
      </c>
      <c r="S334" s="57" t="s">
        <v>136</v>
      </c>
      <c r="T334" s="58" t="s">
        <v>136</v>
      </c>
      <c r="U334" s="58" t="s">
        <v>136</v>
      </c>
      <c r="V334" s="58" t="s">
        <v>136</v>
      </c>
      <c r="W334" s="58" t="s">
        <v>136</v>
      </c>
      <c r="X334" s="125" t="s">
        <v>136</v>
      </c>
      <c r="Y334" s="125" t="s">
        <v>136</v>
      </c>
      <c r="Z334" s="125" t="s">
        <v>136</v>
      </c>
      <c r="AA334" s="125" t="s">
        <v>136</v>
      </c>
      <c r="AB334" s="125" t="s">
        <v>136</v>
      </c>
      <c r="AC334" s="59" t="s">
        <v>136</v>
      </c>
      <c r="AD334" s="59" t="s">
        <v>136</v>
      </c>
      <c r="AE334" s="59" t="s">
        <v>136</v>
      </c>
      <c r="AF334" s="59" t="s">
        <v>136</v>
      </c>
      <c r="AG334" s="126" t="s">
        <v>136</v>
      </c>
      <c r="AH334" s="193"/>
    </row>
    <row r="335" spans="1:34" s="56" customFormat="1" ht="47.25" x14ac:dyDescent="0.25">
      <c r="A335" s="126">
        <v>233</v>
      </c>
      <c r="B335" s="125" t="str">
        <f>'Приложение № 3'!B280</f>
        <v xml:space="preserve">ул. Серова, от 
ул. Труда до просп. К. Маркса </v>
      </c>
      <c r="C335" s="127">
        <v>2.48</v>
      </c>
      <c r="D335" s="126">
        <v>23560</v>
      </c>
      <c r="E335" s="128">
        <f t="shared" si="34"/>
        <v>0.99199999999999999</v>
      </c>
      <c r="F335" s="126">
        <v>40</v>
      </c>
      <c r="G335" s="128">
        <f t="shared" si="32"/>
        <v>0.86799999999999999</v>
      </c>
      <c r="H335" s="126">
        <v>35</v>
      </c>
      <c r="I335" s="128">
        <f t="shared" si="33"/>
        <v>0.74400000000000011</v>
      </c>
      <c r="J335" s="126">
        <v>30</v>
      </c>
      <c r="K335" s="125" t="s">
        <v>136</v>
      </c>
      <c r="L335" s="129" t="s">
        <v>136</v>
      </c>
      <c r="M335" s="125" t="s">
        <v>136</v>
      </c>
      <c r="N335" s="125" t="s">
        <v>136</v>
      </c>
      <c r="O335" s="125" t="s">
        <v>136</v>
      </c>
      <c r="P335" s="57" t="s">
        <v>136</v>
      </c>
      <c r="Q335" s="57" t="s">
        <v>136</v>
      </c>
      <c r="R335" s="57" t="s">
        <v>136</v>
      </c>
      <c r="S335" s="57" t="s">
        <v>136</v>
      </c>
      <c r="T335" s="58" t="s">
        <v>136</v>
      </c>
      <c r="U335" s="58" t="s">
        <v>136</v>
      </c>
      <c r="V335" s="58" t="s">
        <v>136</v>
      </c>
      <c r="W335" s="58" t="s">
        <v>136</v>
      </c>
      <c r="X335" s="125" t="s">
        <v>136</v>
      </c>
      <c r="Y335" s="125" t="s">
        <v>136</v>
      </c>
      <c r="Z335" s="125" t="s">
        <v>136</v>
      </c>
      <c r="AA335" s="125" t="s">
        <v>136</v>
      </c>
      <c r="AB335" s="125" t="s">
        <v>136</v>
      </c>
      <c r="AC335" s="59" t="s">
        <v>136</v>
      </c>
      <c r="AD335" s="59" t="s">
        <v>136</v>
      </c>
      <c r="AE335" s="59" t="s">
        <v>136</v>
      </c>
      <c r="AF335" s="59" t="s">
        <v>136</v>
      </c>
      <c r="AG335" s="126" t="s">
        <v>136</v>
      </c>
      <c r="AH335" s="193"/>
    </row>
    <row r="336" spans="1:34" s="56" customFormat="1" ht="47.25" x14ac:dyDescent="0.25">
      <c r="A336" s="126">
        <v>234</v>
      </c>
      <c r="B336" s="125" t="str">
        <f>'Приложение № 3'!B281</f>
        <v>ул. В. Иванова, от дома 7 по 
ул. Рождественского до 
б. Победы</v>
      </c>
      <c r="C336" s="127">
        <v>1.32</v>
      </c>
      <c r="D336" s="126">
        <v>12144</v>
      </c>
      <c r="E336" s="128">
        <f t="shared" si="34"/>
        <v>0.52800000000000002</v>
      </c>
      <c r="F336" s="126">
        <v>40</v>
      </c>
      <c r="G336" s="128">
        <f t="shared" si="32"/>
        <v>0.46200000000000002</v>
      </c>
      <c r="H336" s="126">
        <v>35</v>
      </c>
      <c r="I336" s="128">
        <f t="shared" si="33"/>
        <v>0.39600000000000002</v>
      </c>
      <c r="J336" s="126">
        <v>30</v>
      </c>
      <c r="K336" s="125" t="s">
        <v>136</v>
      </c>
      <c r="L336" s="129" t="s">
        <v>136</v>
      </c>
      <c r="M336" s="125" t="s">
        <v>136</v>
      </c>
      <c r="N336" s="125" t="s">
        <v>136</v>
      </c>
      <c r="O336" s="125" t="s">
        <v>136</v>
      </c>
      <c r="P336" s="57" t="s">
        <v>136</v>
      </c>
      <c r="Q336" s="57" t="s">
        <v>136</v>
      </c>
      <c r="R336" s="57" t="s">
        <v>136</v>
      </c>
      <c r="S336" s="57" t="s">
        <v>136</v>
      </c>
      <c r="T336" s="58" t="s">
        <v>136</v>
      </c>
      <c r="U336" s="58" t="s">
        <v>136</v>
      </c>
      <c r="V336" s="58" t="s">
        <v>136</v>
      </c>
      <c r="W336" s="58" t="s">
        <v>136</v>
      </c>
      <c r="X336" s="125" t="s">
        <v>136</v>
      </c>
      <c r="Y336" s="125" t="s">
        <v>136</v>
      </c>
      <c r="Z336" s="125" t="s">
        <v>136</v>
      </c>
      <c r="AA336" s="125" t="s">
        <v>136</v>
      </c>
      <c r="AB336" s="125" t="s">
        <v>136</v>
      </c>
      <c r="AC336" s="59" t="s">
        <v>136</v>
      </c>
      <c r="AD336" s="59" t="s">
        <v>136</v>
      </c>
      <c r="AE336" s="59" t="s">
        <v>136</v>
      </c>
      <c r="AF336" s="59" t="s">
        <v>136</v>
      </c>
      <c r="AG336" s="126" t="s">
        <v>136</v>
      </c>
      <c r="AH336" s="193"/>
    </row>
    <row r="337" spans="1:34" s="56" customFormat="1" ht="31.5" x14ac:dyDescent="0.25">
      <c r="A337" s="126">
        <v>235</v>
      </c>
      <c r="B337" s="125" t="str">
        <f>'Приложение № 3'!B282</f>
        <v>ул. С. Стальского, от 
ул. Труда до ул. Марченко</v>
      </c>
      <c r="C337" s="127">
        <v>0.8</v>
      </c>
      <c r="D337" s="126">
        <v>4800</v>
      </c>
      <c r="E337" s="128">
        <f t="shared" si="34"/>
        <v>0.32</v>
      </c>
      <c r="F337" s="126">
        <v>40</v>
      </c>
      <c r="G337" s="128">
        <f t="shared" si="32"/>
        <v>0.28000000000000003</v>
      </c>
      <c r="H337" s="126">
        <v>35</v>
      </c>
      <c r="I337" s="128">
        <f t="shared" si="33"/>
        <v>0.24</v>
      </c>
      <c r="J337" s="126">
        <v>30</v>
      </c>
      <c r="K337" s="125" t="s">
        <v>136</v>
      </c>
      <c r="L337" s="129" t="s">
        <v>136</v>
      </c>
      <c r="M337" s="125" t="s">
        <v>136</v>
      </c>
      <c r="N337" s="125" t="s">
        <v>136</v>
      </c>
      <c r="O337" s="125" t="s">
        <v>136</v>
      </c>
      <c r="P337" s="57" t="s">
        <v>136</v>
      </c>
      <c r="Q337" s="57" t="s">
        <v>136</v>
      </c>
      <c r="R337" s="57" t="s">
        <v>136</v>
      </c>
      <c r="S337" s="57" t="s">
        <v>136</v>
      </c>
      <c r="T337" s="58" t="s">
        <v>136</v>
      </c>
      <c r="U337" s="58" t="s">
        <v>136</v>
      </c>
      <c r="V337" s="58" t="s">
        <v>136</v>
      </c>
      <c r="W337" s="58" t="s">
        <v>136</v>
      </c>
      <c r="X337" s="125" t="s">
        <v>136</v>
      </c>
      <c r="Y337" s="125" t="s">
        <v>136</v>
      </c>
      <c r="Z337" s="125" t="s">
        <v>136</v>
      </c>
      <c r="AA337" s="125" t="s">
        <v>136</v>
      </c>
      <c r="AB337" s="125" t="s">
        <v>136</v>
      </c>
      <c r="AC337" s="59" t="s">
        <v>136</v>
      </c>
      <c r="AD337" s="59" t="s">
        <v>136</v>
      </c>
      <c r="AE337" s="59" t="s">
        <v>136</v>
      </c>
      <c r="AF337" s="59" t="s">
        <v>136</v>
      </c>
      <c r="AG337" s="126" t="s">
        <v>136</v>
      </c>
      <c r="AH337" s="193"/>
    </row>
    <row r="338" spans="1:34" s="56" customFormat="1" ht="31.5" x14ac:dyDescent="0.25">
      <c r="A338" s="126">
        <v>236</v>
      </c>
      <c r="B338" s="125" t="str">
        <f>'Приложение № 3'!B283</f>
        <v>ул. Котельникова, от 
ул. Труда до ул. Марченко</v>
      </c>
      <c r="C338" s="127">
        <v>0.66</v>
      </c>
      <c r="D338" s="126">
        <v>3828</v>
      </c>
      <c r="E338" s="128">
        <f t="shared" si="34"/>
        <v>0.26400000000000001</v>
      </c>
      <c r="F338" s="126">
        <v>40</v>
      </c>
      <c r="G338" s="128">
        <f t="shared" si="32"/>
        <v>0.23100000000000001</v>
      </c>
      <c r="H338" s="126">
        <v>35</v>
      </c>
      <c r="I338" s="128">
        <f t="shared" si="33"/>
        <v>0.19800000000000001</v>
      </c>
      <c r="J338" s="126">
        <v>30</v>
      </c>
      <c r="K338" s="125" t="s">
        <v>136</v>
      </c>
      <c r="L338" s="129" t="s">
        <v>136</v>
      </c>
      <c r="M338" s="125" t="s">
        <v>136</v>
      </c>
      <c r="N338" s="125" t="s">
        <v>136</v>
      </c>
      <c r="O338" s="125" t="s">
        <v>136</v>
      </c>
      <c r="P338" s="57" t="s">
        <v>136</v>
      </c>
      <c r="Q338" s="57" t="s">
        <v>136</v>
      </c>
      <c r="R338" s="57" t="s">
        <v>136</v>
      </c>
      <c r="S338" s="57" t="s">
        <v>136</v>
      </c>
      <c r="T338" s="58" t="s">
        <v>136</v>
      </c>
      <c r="U338" s="58" t="s">
        <v>136</v>
      </c>
      <c r="V338" s="58" t="s">
        <v>136</v>
      </c>
      <c r="W338" s="58" t="s">
        <v>136</v>
      </c>
      <c r="X338" s="125" t="s">
        <v>136</v>
      </c>
      <c r="Y338" s="125" t="s">
        <v>136</v>
      </c>
      <c r="Z338" s="125" t="s">
        <v>136</v>
      </c>
      <c r="AA338" s="125" t="s">
        <v>136</v>
      </c>
      <c r="AB338" s="125" t="s">
        <v>136</v>
      </c>
      <c r="AC338" s="59" t="s">
        <v>136</v>
      </c>
      <c r="AD338" s="59" t="s">
        <v>136</v>
      </c>
      <c r="AE338" s="59" t="s">
        <v>136</v>
      </c>
      <c r="AF338" s="59" t="s">
        <v>136</v>
      </c>
      <c r="AG338" s="126" t="s">
        <v>136</v>
      </c>
      <c r="AH338" s="193"/>
    </row>
    <row r="339" spans="1:34" s="56" customFormat="1" ht="47.25" x14ac:dyDescent="0.25">
      <c r="A339" s="126">
        <v>237</v>
      </c>
      <c r="B339" s="125" t="str">
        <f>'Приложение № 3'!B284</f>
        <v>ул. 5-я Кордная, от 
ул. Будеркина до 
ул. 3-й Молодежной</v>
      </c>
      <c r="C339" s="127">
        <v>3.02</v>
      </c>
      <c r="D339" s="126">
        <v>28992</v>
      </c>
      <c r="E339" s="128">
        <f t="shared" si="34"/>
        <v>1.208</v>
      </c>
      <c r="F339" s="126">
        <v>40</v>
      </c>
      <c r="G339" s="128">
        <f t="shared" si="32"/>
        <v>1.0569999999999999</v>
      </c>
      <c r="H339" s="126">
        <v>35</v>
      </c>
      <c r="I339" s="128">
        <f t="shared" si="33"/>
        <v>0.90599999999999992</v>
      </c>
      <c r="J339" s="126">
        <v>30</v>
      </c>
      <c r="K339" s="125" t="s">
        <v>136</v>
      </c>
      <c r="L339" s="129" t="s">
        <v>136</v>
      </c>
      <c r="M339" s="125" t="s">
        <v>136</v>
      </c>
      <c r="N339" s="125" t="s">
        <v>136</v>
      </c>
      <c r="O339" s="125" t="s">
        <v>136</v>
      </c>
      <c r="P339" s="57" t="s">
        <v>136</v>
      </c>
      <c r="Q339" s="57" t="s">
        <v>136</v>
      </c>
      <c r="R339" s="57" t="s">
        <v>136</v>
      </c>
      <c r="S339" s="57" t="s">
        <v>136</v>
      </c>
      <c r="T339" s="58" t="s">
        <v>136</v>
      </c>
      <c r="U339" s="58" t="s">
        <v>136</v>
      </c>
      <c r="V339" s="58" t="s">
        <v>136</v>
      </c>
      <c r="W339" s="58" t="s">
        <v>136</v>
      </c>
      <c r="X339" s="125" t="s">
        <v>136</v>
      </c>
      <c r="Y339" s="125" t="s">
        <v>136</v>
      </c>
      <c r="Z339" s="125" t="s">
        <v>136</v>
      </c>
      <c r="AA339" s="125" t="s">
        <v>136</v>
      </c>
      <c r="AB339" s="125" t="s">
        <v>136</v>
      </c>
      <c r="AC339" s="59" t="s">
        <v>136</v>
      </c>
      <c r="AD339" s="59" t="s">
        <v>136</v>
      </c>
      <c r="AE339" s="59" t="s">
        <v>136</v>
      </c>
      <c r="AF339" s="59" t="s">
        <v>136</v>
      </c>
      <c r="AG339" s="126" t="s">
        <v>136</v>
      </c>
      <c r="AH339" s="193"/>
    </row>
    <row r="340" spans="1:34" s="56" customFormat="1" ht="47.25" x14ac:dyDescent="0.25">
      <c r="A340" s="126">
        <v>238</v>
      </c>
      <c r="B340" s="125" t="str">
        <f>'Приложение № 3'!B285</f>
        <v>ул. 6-я Шинная, от 
ул. 5-й Кордной до 
ул. 3-й Молодежной</v>
      </c>
      <c r="C340" s="127">
        <v>0.86</v>
      </c>
      <c r="D340" s="126">
        <v>9030</v>
      </c>
      <c r="E340" s="128">
        <f t="shared" si="34"/>
        <v>0.34399999999999997</v>
      </c>
      <c r="F340" s="126">
        <v>40</v>
      </c>
      <c r="G340" s="128">
        <f t="shared" si="32"/>
        <v>0.30099999999999999</v>
      </c>
      <c r="H340" s="126">
        <v>35</v>
      </c>
      <c r="I340" s="128">
        <f t="shared" si="33"/>
        <v>0.25800000000000001</v>
      </c>
      <c r="J340" s="126">
        <v>30</v>
      </c>
      <c r="K340" s="125" t="s">
        <v>136</v>
      </c>
      <c r="L340" s="129" t="s">
        <v>136</v>
      </c>
      <c r="M340" s="125" t="s">
        <v>136</v>
      </c>
      <c r="N340" s="125" t="s">
        <v>136</v>
      </c>
      <c r="O340" s="125" t="s">
        <v>136</v>
      </c>
      <c r="P340" s="57" t="s">
        <v>136</v>
      </c>
      <c r="Q340" s="57" t="s">
        <v>136</v>
      </c>
      <c r="R340" s="57" t="s">
        <v>136</v>
      </c>
      <c r="S340" s="57" t="s">
        <v>136</v>
      </c>
      <c r="T340" s="58" t="s">
        <v>136</v>
      </c>
      <c r="U340" s="58" t="s">
        <v>136</v>
      </c>
      <c r="V340" s="58" t="s">
        <v>136</v>
      </c>
      <c r="W340" s="58" t="s">
        <v>136</v>
      </c>
      <c r="X340" s="125" t="s">
        <v>136</v>
      </c>
      <c r="Y340" s="125" t="s">
        <v>136</v>
      </c>
      <c r="Z340" s="125" t="s">
        <v>136</v>
      </c>
      <c r="AA340" s="125" t="s">
        <v>136</v>
      </c>
      <c r="AB340" s="125" t="s">
        <v>136</v>
      </c>
      <c r="AC340" s="59" t="s">
        <v>136</v>
      </c>
      <c r="AD340" s="59" t="s">
        <v>136</v>
      </c>
      <c r="AE340" s="59" t="s">
        <v>136</v>
      </c>
      <c r="AF340" s="59" t="s">
        <v>136</v>
      </c>
      <c r="AG340" s="126" t="s">
        <v>136</v>
      </c>
      <c r="AH340" s="193"/>
    </row>
    <row r="341" spans="1:34" s="56" customFormat="1" ht="47.25" x14ac:dyDescent="0.25">
      <c r="A341" s="126">
        <v>239</v>
      </c>
      <c r="B341" s="125" t="str">
        <f>'Приложение № 3'!B286</f>
        <v>ул. Промышленная, от 
ул. 5-й Кордной до 
ул. Индустриальной</v>
      </c>
      <c r="C341" s="127">
        <v>0.56000000000000005</v>
      </c>
      <c r="D341" s="126">
        <v>5600</v>
      </c>
      <c r="E341" s="128">
        <f t="shared" si="34"/>
        <v>0.22400000000000003</v>
      </c>
      <c r="F341" s="126">
        <v>40</v>
      </c>
      <c r="G341" s="128">
        <f t="shared" si="32"/>
        <v>0.19600000000000001</v>
      </c>
      <c r="H341" s="126">
        <v>35</v>
      </c>
      <c r="I341" s="128">
        <f t="shared" si="33"/>
        <v>0.16800000000000001</v>
      </c>
      <c r="J341" s="126">
        <v>30</v>
      </c>
      <c r="K341" s="125" t="s">
        <v>136</v>
      </c>
      <c r="L341" s="129" t="s">
        <v>136</v>
      </c>
      <c r="M341" s="125" t="s">
        <v>136</v>
      </c>
      <c r="N341" s="125" t="s">
        <v>136</v>
      </c>
      <c r="O341" s="125" t="s">
        <v>136</v>
      </c>
      <c r="P341" s="57" t="s">
        <v>136</v>
      </c>
      <c r="Q341" s="57" t="s">
        <v>136</v>
      </c>
      <c r="R341" s="57" t="s">
        <v>136</v>
      </c>
      <c r="S341" s="57" t="s">
        <v>136</v>
      </c>
      <c r="T341" s="58" t="s">
        <v>136</v>
      </c>
      <c r="U341" s="58" t="s">
        <v>136</v>
      </c>
      <c r="V341" s="58" t="s">
        <v>136</v>
      </c>
      <c r="W341" s="58" t="s">
        <v>136</v>
      </c>
      <c r="X341" s="125" t="s">
        <v>136</v>
      </c>
      <c r="Y341" s="125" t="s">
        <v>136</v>
      </c>
      <c r="Z341" s="125" t="s">
        <v>136</v>
      </c>
      <c r="AA341" s="125" t="s">
        <v>136</v>
      </c>
      <c r="AB341" s="125" t="s">
        <v>136</v>
      </c>
      <c r="AC341" s="59" t="s">
        <v>136</v>
      </c>
      <c r="AD341" s="59" t="s">
        <v>136</v>
      </c>
      <c r="AE341" s="59" t="s">
        <v>136</v>
      </c>
      <c r="AF341" s="59" t="s">
        <v>136</v>
      </c>
      <c r="AG341" s="126" t="s">
        <v>136</v>
      </c>
      <c r="AH341" s="193"/>
    </row>
    <row r="342" spans="1:34" s="56" customFormat="1" ht="47.25" x14ac:dyDescent="0.25">
      <c r="A342" s="126">
        <v>240</v>
      </c>
      <c r="B342" s="125" t="str">
        <f>'Приложение № 3'!B287</f>
        <v>ул. Индустриальная, от 
ул. Промышленной до 
просп. Космического</v>
      </c>
      <c r="C342" s="127">
        <v>0.57999999999999996</v>
      </c>
      <c r="D342" s="126">
        <v>4640</v>
      </c>
      <c r="E342" s="128">
        <f t="shared" si="34"/>
        <v>0.23199999999999998</v>
      </c>
      <c r="F342" s="126">
        <v>40</v>
      </c>
      <c r="G342" s="128">
        <f t="shared" si="32"/>
        <v>0.20299999999999996</v>
      </c>
      <c r="H342" s="126">
        <v>35</v>
      </c>
      <c r="I342" s="128">
        <f t="shared" si="33"/>
        <v>0.17399999999999999</v>
      </c>
      <c r="J342" s="126">
        <v>30</v>
      </c>
      <c r="K342" s="125" t="s">
        <v>136</v>
      </c>
      <c r="L342" s="129" t="s">
        <v>136</v>
      </c>
      <c r="M342" s="125" t="s">
        <v>136</v>
      </c>
      <c r="N342" s="125" t="s">
        <v>136</v>
      </c>
      <c r="O342" s="125" t="s">
        <v>136</v>
      </c>
      <c r="P342" s="57" t="s">
        <v>136</v>
      </c>
      <c r="Q342" s="57" t="s">
        <v>136</v>
      </c>
      <c r="R342" s="57" t="s">
        <v>136</v>
      </c>
      <c r="S342" s="57" t="s">
        <v>136</v>
      </c>
      <c r="T342" s="58" t="s">
        <v>136</v>
      </c>
      <c r="U342" s="58" t="s">
        <v>136</v>
      </c>
      <c r="V342" s="58" t="s">
        <v>136</v>
      </c>
      <c r="W342" s="58" t="s">
        <v>136</v>
      </c>
      <c r="X342" s="125" t="s">
        <v>136</v>
      </c>
      <c r="Y342" s="125" t="s">
        <v>136</v>
      </c>
      <c r="Z342" s="125" t="s">
        <v>136</v>
      </c>
      <c r="AA342" s="125" t="s">
        <v>136</v>
      </c>
      <c r="AB342" s="125" t="s">
        <v>136</v>
      </c>
      <c r="AC342" s="59" t="s">
        <v>136</v>
      </c>
      <c r="AD342" s="59" t="s">
        <v>136</v>
      </c>
      <c r="AE342" s="59" t="s">
        <v>136</v>
      </c>
      <c r="AF342" s="59" t="s">
        <v>136</v>
      </c>
      <c r="AG342" s="126" t="s">
        <v>136</v>
      </c>
      <c r="AH342" s="193"/>
    </row>
    <row r="343" spans="1:34" s="56" customFormat="1" ht="63" x14ac:dyDescent="0.25">
      <c r="A343" s="126">
        <v>241</v>
      </c>
      <c r="B343" s="125" t="str">
        <f>'Приложение № 3'!B288</f>
        <v>просп. Космический от 
Окружной дороги до путепровода 
по ул. Л. Чайкиной</v>
      </c>
      <c r="C343" s="127">
        <v>3.51</v>
      </c>
      <c r="D343" s="126">
        <v>59670</v>
      </c>
      <c r="E343" s="128">
        <f t="shared" si="34"/>
        <v>2.8079999999999994</v>
      </c>
      <c r="F343" s="126">
        <v>80</v>
      </c>
      <c r="G343" s="128">
        <f t="shared" si="32"/>
        <v>2.6324999999999998</v>
      </c>
      <c r="H343" s="126">
        <v>75</v>
      </c>
      <c r="I343" s="128">
        <f t="shared" si="33"/>
        <v>2.4569999999999999</v>
      </c>
      <c r="J343" s="126">
        <v>70</v>
      </c>
      <c r="K343" s="125" t="s">
        <v>136</v>
      </c>
      <c r="L343" s="129" t="s">
        <v>136</v>
      </c>
      <c r="M343" s="125" t="s">
        <v>136</v>
      </c>
      <c r="N343" s="125" t="s">
        <v>136</v>
      </c>
      <c r="O343" s="125" t="s">
        <v>136</v>
      </c>
      <c r="P343" s="57" t="s">
        <v>136</v>
      </c>
      <c r="Q343" s="57" t="s">
        <v>136</v>
      </c>
      <c r="R343" s="57" t="s">
        <v>136</v>
      </c>
      <c r="S343" s="57" t="s">
        <v>136</v>
      </c>
      <c r="T343" s="58" t="s">
        <v>136</v>
      </c>
      <c r="U343" s="58" t="s">
        <v>136</v>
      </c>
      <c r="V343" s="58" t="s">
        <v>136</v>
      </c>
      <c r="W343" s="58" t="s">
        <v>136</v>
      </c>
      <c r="X343" s="125" t="s">
        <v>136</v>
      </c>
      <c r="Y343" s="125" t="s">
        <v>136</v>
      </c>
      <c r="Z343" s="125" t="s">
        <v>136</v>
      </c>
      <c r="AA343" s="125" t="s">
        <v>136</v>
      </c>
      <c r="AB343" s="125" t="s">
        <v>136</v>
      </c>
      <c r="AC343" s="59" t="s">
        <v>136</v>
      </c>
      <c r="AD343" s="59" t="s">
        <v>136</v>
      </c>
      <c r="AE343" s="59" t="s">
        <v>136</v>
      </c>
      <c r="AF343" s="59" t="s">
        <v>136</v>
      </c>
      <c r="AG343" s="126" t="s">
        <v>136</v>
      </c>
      <c r="AH343" s="193"/>
    </row>
    <row r="344" spans="1:34" s="56" customFormat="1" ht="47.25" x14ac:dyDescent="0.25">
      <c r="A344" s="126">
        <v>242</v>
      </c>
      <c r="B344" s="125" t="str">
        <f>'Приложение № 3'!B289</f>
        <v>ул. Пархоменко, от 
просп. Комического до 
дома 21/1 по ул. Пархоменко</v>
      </c>
      <c r="C344" s="127">
        <v>1.01</v>
      </c>
      <c r="D344" s="126">
        <v>6565</v>
      </c>
      <c r="E344" s="128">
        <f t="shared" si="34"/>
        <v>0.40399999999999997</v>
      </c>
      <c r="F344" s="126">
        <v>40</v>
      </c>
      <c r="G344" s="128">
        <f t="shared" si="32"/>
        <v>0.35350000000000004</v>
      </c>
      <c r="H344" s="126">
        <v>35</v>
      </c>
      <c r="I344" s="128">
        <f t="shared" si="33"/>
        <v>0.30299999999999999</v>
      </c>
      <c r="J344" s="126">
        <v>30</v>
      </c>
      <c r="K344" s="125" t="s">
        <v>136</v>
      </c>
      <c r="L344" s="129" t="s">
        <v>136</v>
      </c>
      <c r="M344" s="125" t="s">
        <v>136</v>
      </c>
      <c r="N344" s="125" t="s">
        <v>136</v>
      </c>
      <c r="O344" s="125" t="s">
        <v>136</v>
      </c>
      <c r="P344" s="57" t="s">
        <v>136</v>
      </c>
      <c r="Q344" s="57" t="s">
        <v>136</v>
      </c>
      <c r="R344" s="57" t="s">
        <v>136</v>
      </c>
      <c r="S344" s="57" t="s">
        <v>136</v>
      </c>
      <c r="T344" s="58" t="s">
        <v>136</v>
      </c>
      <c r="U344" s="58" t="s">
        <v>136</v>
      </c>
      <c r="V344" s="58" t="s">
        <v>136</v>
      </c>
      <c r="W344" s="58" t="s">
        <v>136</v>
      </c>
      <c r="X344" s="125" t="s">
        <v>136</v>
      </c>
      <c r="Y344" s="125" t="s">
        <v>136</v>
      </c>
      <c r="Z344" s="125" t="s">
        <v>136</v>
      </c>
      <c r="AA344" s="125" t="s">
        <v>136</v>
      </c>
      <c r="AB344" s="125" t="s">
        <v>136</v>
      </c>
      <c r="AC344" s="59" t="s">
        <v>136</v>
      </c>
      <c r="AD344" s="59" t="s">
        <v>136</v>
      </c>
      <c r="AE344" s="59" t="s">
        <v>136</v>
      </c>
      <c r="AF344" s="59" t="s">
        <v>136</v>
      </c>
      <c r="AG344" s="126" t="s">
        <v>136</v>
      </c>
      <c r="AH344" s="193"/>
    </row>
    <row r="345" spans="1:34" s="56" customFormat="1" ht="47.25" x14ac:dyDescent="0.25">
      <c r="A345" s="126">
        <v>243</v>
      </c>
      <c r="B345" s="125" t="str">
        <f>'Приложение № 3'!B290</f>
        <v>ул. П. Осьминина, от 
просп. Космического до 
ул. 75 Гвардейской бригады</v>
      </c>
      <c r="C345" s="127">
        <v>0.7</v>
      </c>
      <c r="D345" s="126">
        <v>7350</v>
      </c>
      <c r="E345" s="128">
        <f t="shared" si="34"/>
        <v>0.28000000000000003</v>
      </c>
      <c r="F345" s="126">
        <v>40</v>
      </c>
      <c r="G345" s="128">
        <f t="shared" si="32"/>
        <v>0.245</v>
      </c>
      <c r="H345" s="126">
        <v>35</v>
      </c>
      <c r="I345" s="128">
        <f t="shared" si="33"/>
        <v>0.21</v>
      </c>
      <c r="J345" s="126">
        <v>30</v>
      </c>
      <c r="K345" s="125" t="s">
        <v>136</v>
      </c>
      <c r="L345" s="129" t="s">
        <v>136</v>
      </c>
      <c r="M345" s="125" t="s">
        <v>136</v>
      </c>
      <c r="N345" s="125" t="s">
        <v>136</v>
      </c>
      <c r="O345" s="125" t="s">
        <v>136</v>
      </c>
      <c r="P345" s="57" t="s">
        <v>136</v>
      </c>
      <c r="Q345" s="57" t="s">
        <v>136</v>
      </c>
      <c r="R345" s="57" t="s">
        <v>136</v>
      </c>
      <c r="S345" s="57" t="s">
        <v>136</v>
      </c>
      <c r="T345" s="58" t="s">
        <v>136</v>
      </c>
      <c r="U345" s="58" t="s">
        <v>136</v>
      </c>
      <c r="V345" s="58" t="s">
        <v>136</v>
      </c>
      <c r="W345" s="58" t="s">
        <v>136</v>
      </c>
      <c r="X345" s="125" t="s">
        <v>136</v>
      </c>
      <c r="Y345" s="125" t="s">
        <v>136</v>
      </c>
      <c r="Z345" s="125" t="s">
        <v>136</v>
      </c>
      <c r="AA345" s="125" t="s">
        <v>136</v>
      </c>
      <c r="AB345" s="125" t="s">
        <v>136</v>
      </c>
      <c r="AC345" s="59" t="s">
        <v>136</v>
      </c>
      <c r="AD345" s="59" t="s">
        <v>136</v>
      </c>
      <c r="AE345" s="59" t="s">
        <v>136</v>
      </c>
      <c r="AF345" s="59" t="s">
        <v>136</v>
      </c>
      <c r="AG345" s="126" t="s">
        <v>136</v>
      </c>
      <c r="AH345" s="193"/>
    </row>
    <row r="346" spans="1:34" s="56" customFormat="1" ht="47.25" x14ac:dyDescent="0.25">
      <c r="A346" s="126">
        <v>244</v>
      </c>
      <c r="B346" s="125" t="str">
        <f>'Приложение № 3'!B291</f>
        <v>ул. 75 Гвардейской бригады, 
от ул. П. Осминина до 
ул. 50 лет ВЛКСМ</v>
      </c>
      <c r="C346" s="127">
        <v>0.61599999999999999</v>
      </c>
      <c r="D346" s="126">
        <v>6317</v>
      </c>
      <c r="E346" s="128">
        <f t="shared" si="34"/>
        <v>0.24640000000000001</v>
      </c>
      <c r="F346" s="126">
        <v>40</v>
      </c>
      <c r="G346" s="128">
        <f t="shared" si="32"/>
        <v>0.21559999999999999</v>
      </c>
      <c r="H346" s="126">
        <v>35</v>
      </c>
      <c r="I346" s="128">
        <f t="shared" si="33"/>
        <v>0.18479999999999999</v>
      </c>
      <c r="J346" s="126">
        <v>30</v>
      </c>
      <c r="K346" s="125" t="s">
        <v>136</v>
      </c>
      <c r="L346" s="129" t="s">
        <v>136</v>
      </c>
      <c r="M346" s="125" t="s">
        <v>136</v>
      </c>
      <c r="N346" s="125" t="s">
        <v>136</v>
      </c>
      <c r="O346" s="125" t="s">
        <v>136</v>
      </c>
      <c r="P346" s="57" t="s">
        <v>136</v>
      </c>
      <c r="Q346" s="57" t="s">
        <v>136</v>
      </c>
      <c r="R346" s="57" t="s">
        <v>136</v>
      </c>
      <c r="S346" s="57" t="s">
        <v>136</v>
      </c>
      <c r="T346" s="58" t="s">
        <v>136</v>
      </c>
      <c r="U346" s="58" t="s">
        <v>136</v>
      </c>
      <c r="V346" s="58" t="s">
        <v>136</v>
      </c>
      <c r="W346" s="58" t="s">
        <v>136</v>
      </c>
      <c r="X346" s="125" t="s">
        <v>136</v>
      </c>
      <c r="Y346" s="125" t="s">
        <v>136</v>
      </c>
      <c r="Z346" s="125" t="s">
        <v>136</v>
      </c>
      <c r="AA346" s="125" t="s">
        <v>136</v>
      </c>
      <c r="AB346" s="125" t="s">
        <v>136</v>
      </c>
      <c r="AC346" s="59" t="s">
        <v>136</v>
      </c>
      <c r="AD346" s="59" t="s">
        <v>136</v>
      </c>
      <c r="AE346" s="59" t="s">
        <v>136</v>
      </c>
      <c r="AF346" s="59" t="s">
        <v>136</v>
      </c>
      <c r="AG346" s="126" t="s">
        <v>136</v>
      </c>
      <c r="AH346" s="193"/>
    </row>
    <row r="347" spans="1:34" s="56" customFormat="1" ht="47.25" x14ac:dyDescent="0.25">
      <c r="A347" s="126">
        <v>245</v>
      </c>
      <c r="B347" s="125" t="str">
        <f>'Приложение № 3'!B292</f>
        <v>ул. Романенко, от 
просп. Космического до 
ул. 50 лет ВЛКСМ</v>
      </c>
      <c r="C347" s="127">
        <v>0.61299999999999999</v>
      </c>
      <c r="D347" s="126">
        <v>6100</v>
      </c>
      <c r="E347" s="128">
        <f t="shared" si="34"/>
        <v>0.2452</v>
      </c>
      <c r="F347" s="126">
        <v>40</v>
      </c>
      <c r="G347" s="128">
        <f t="shared" si="32"/>
        <v>0.21454999999999999</v>
      </c>
      <c r="H347" s="126">
        <v>35</v>
      </c>
      <c r="I347" s="128">
        <f t="shared" si="33"/>
        <v>0.18390000000000001</v>
      </c>
      <c r="J347" s="126">
        <v>30</v>
      </c>
      <c r="K347" s="125" t="s">
        <v>136</v>
      </c>
      <c r="L347" s="129" t="s">
        <v>136</v>
      </c>
      <c r="M347" s="125" t="s">
        <v>136</v>
      </c>
      <c r="N347" s="125" t="s">
        <v>136</v>
      </c>
      <c r="O347" s="125" t="s">
        <v>136</v>
      </c>
      <c r="P347" s="57" t="s">
        <v>136</v>
      </c>
      <c r="Q347" s="57" t="s">
        <v>136</v>
      </c>
      <c r="R347" s="57" t="s">
        <v>136</v>
      </c>
      <c r="S347" s="57" t="s">
        <v>136</v>
      </c>
      <c r="T347" s="58" t="s">
        <v>136</v>
      </c>
      <c r="U347" s="58" t="s">
        <v>136</v>
      </c>
      <c r="V347" s="58" t="s">
        <v>136</v>
      </c>
      <c r="W347" s="58" t="s">
        <v>136</v>
      </c>
      <c r="X347" s="125" t="s">
        <v>136</v>
      </c>
      <c r="Y347" s="125" t="s">
        <v>136</v>
      </c>
      <c r="Z347" s="125" t="s">
        <v>136</v>
      </c>
      <c r="AA347" s="125" t="s">
        <v>136</v>
      </c>
      <c r="AB347" s="125" t="s">
        <v>136</v>
      </c>
      <c r="AC347" s="59" t="s">
        <v>136</v>
      </c>
      <c r="AD347" s="59" t="s">
        <v>136</v>
      </c>
      <c r="AE347" s="59" t="s">
        <v>136</v>
      </c>
      <c r="AF347" s="59" t="s">
        <v>136</v>
      </c>
      <c r="AG347" s="126" t="s">
        <v>136</v>
      </c>
      <c r="AH347" s="193"/>
    </row>
    <row r="348" spans="1:34" s="56" customFormat="1" ht="47.25" x14ac:dyDescent="0.25">
      <c r="A348" s="126">
        <v>246</v>
      </c>
      <c r="B348" s="125" t="str">
        <f>'Приложение № 3'!B293</f>
        <v xml:space="preserve">ул. 1-я Индустриальная, от 
ул. 3-й Транспортной до 
просп. Космического </v>
      </c>
      <c r="C348" s="127">
        <v>1.2</v>
      </c>
      <c r="D348" s="126">
        <v>14400</v>
      </c>
      <c r="E348" s="128">
        <f t="shared" si="34"/>
        <v>0.48</v>
      </c>
      <c r="F348" s="126">
        <v>40</v>
      </c>
      <c r="G348" s="128">
        <f t="shared" si="32"/>
        <v>0.42</v>
      </c>
      <c r="H348" s="126">
        <v>35</v>
      </c>
      <c r="I348" s="128">
        <f t="shared" si="33"/>
        <v>0.36</v>
      </c>
      <c r="J348" s="126">
        <v>30</v>
      </c>
      <c r="K348" s="125" t="s">
        <v>136</v>
      </c>
      <c r="L348" s="129" t="s">
        <v>136</v>
      </c>
      <c r="M348" s="125" t="s">
        <v>136</v>
      </c>
      <c r="N348" s="125" t="s">
        <v>136</v>
      </c>
      <c r="O348" s="125" t="s">
        <v>136</v>
      </c>
      <c r="P348" s="57" t="s">
        <v>136</v>
      </c>
      <c r="Q348" s="57" t="s">
        <v>136</v>
      </c>
      <c r="R348" s="57" t="s">
        <v>136</v>
      </c>
      <c r="S348" s="57" t="s">
        <v>136</v>
      </c>
      <c r="T348" s="58" t="s">
        <v>136</v>
      </c>
      <c r="U348" s="58" t="s">
        <v>136</v>
      </c>
      <c r="V348" s="58" t="s">
        <v>136</v>
      </c>
      <c r="W348" s="58" t="s">
        <v>136</v>
      </c>
      <c r="X348" s="125" t="s">
        <v>136</v>
      </c>
      <c r="Y348" s="125" t="s">
        <v>136</v>
      </c>
      <c r="Z348" s="125" t="s">
        <v>136</v>
      </c>
      <c r="AA348" s="125" t="s">
        <v>136</v>
      </c>
      <c r="AB348" s="125" t="s">
        <v>136</v>
      </c>
      <c r="AC348" s="59" t="s">
        <v>136</v>
      </c>
      <c r="AD348" s="59" t="s">
        <v>136</v>
      </c>
      <c r="AE348" s="59" t="s">
        <v>136</v>
      </c>
      <c r="AF348" s="59" t="s">
        <v>136</v>
      </c>
      <c r="AG348" s="126" t="s">
        <v>136</v>
      </c>
      <c r="AH348" s="193"/>
    </row>
    <row r="349" spans="1:34" s="56" customFormat="1" ht="47.25" x14ac:dyDescent="0.25">
      <c r="A349" s="126">
        <v>247</v>
      </c>
      <c r="B349" s="125" t="str">
        <f>'Приложение № 3'!B294</f>
        <v>ул. Панфилова, от 
ул. Бульварной до 
ул. 3-й Транспортной</v>
      </c>
      <c r="C349" s="127">
        <v>0.97</v>
      </c>
      <c r="D349" s="126">
        <v>10185</v>
      </c>
      <c r="E349" s="128">
        <f t="shared" si="34"/>
        <v>0.38799999999999996</v>
      </c>
      <c r="F349" s="126">
        <v>40</v>
      </c>
      <c r="G349" s="128">
        <f t="shared" si="32"/>
        <v>0.33949999999999997</v>
      </c>
      <c r="H349" s="126">
        <v>35</v>
      </c>
      <c r="I349" s="128">
        <f t="shared" si="33"/>
        <v>0.29099999999999998</v>
      </c>
      <c r="J349" s="126">
        <v>30</v>
      </c>
      <c r="K349" s="125" t="s">
        <v>136</v>
      </c>
      <c r="L349" s="129" t="s">
        <v>136</v>
      </c>
      <c r="M349" s="125" t="s">
        <v>136</v>
      </c>
      <c r="N349" s="125" t="s">
        <v>136</v>
      </c>
      <c r="O349" s="125" t="s">
        <v>136</v>
      </c>
      <c r="P349" s="57" t="s">
        <v>136</v>
      </c>
      <c r="Q349" s="57" t="s">
        <v>136</v>
      </c>
      <c r="R349" s="57" t="s">
        <v>136</v>
      </c>
      <c r="S349" s="57" t="s">
        <v>136</v>
      </c>
      <c r="T349" s="58" t="s">
        <v>136</v>
      </c>
      <c r="U349" s="58" t="s">
        <v>136</v>
      </c>
      <c r="V349" s="58" t="s">
        <v>136</v>
      </c>
      <c r="W349" s="58" t="s">
        <v>136</v>
      </c>
      <c r="X349" s="125" t="s">
        <v>136</v>
      </c>
      <c r="Y349" s="125" t="s">
        <v>136</v>
      </c>
      <c r="Z349" s="125" t="s">
        <v>136</v>
      </c>
      <c r="AA349" s="125" t="s">
        <v>136</v>
      </c>
      <c r="AB349" s="125" t="s">
        <v>136</v>
      </c>
      <c r="AC349" s="59" t="s">
        <v>136</v>
      </c>
      <c r="AD349" s="59" t="s">
        <v>136</v>
      </c>
      <c r="AE349" s="59" t="s">
        <v>136</v>
      </c>
      <c r="AF349" s="59" t="s">
        <v>136</v>
      </c>
      <c r="AG349" s="126" t="s">
        <v>136</v>
      </c>
      <c r="AH349" s="193"/>
    </row>
    <row r="350" spans="1:34" s="56" customFormat="1" ht="47.25" x14ac:dyDescent="0.25">
      <c r="A350" s="126">
        <v>248</v>
      </c>
      <c r="B350" s="125" t="str">
        <f>'Приложение № 3'!B295</f>
        <v>ул. 1-й Разъезд, от 
ул. Панфилова до 
ул. 4-й Транспортной</v>
      </c>
      <c r="C350" s="127">
        <v>0.33</v>
      </c>
      <c r="D350" s="126">
        <v>2640</v>
      </c>
      <c r="E350" s="128">
        <f t="shared" si="34"/>
        <v>0.13200000000000001</v>
      </c>
      <c r="F350" s="126">
        <v>40</v>
      </c>
      <c r="G350" s="128">
        <f t="shared" si="32"/>
        <v>0.11550000000000001</v>
      </c>
      <c r="H350" s="126">
        <v>35</v>
      </c>
      <c r="I350" s="128">
        <f t="shared" si="33"/>
        <v>9.9000000000000005E-2</v>
      </c>
      <c r="J350" s="126">
        <v>30</v>
      </c>
      <c r="K350" s="125" t="s">
        <v>136</v>
      </c>
      <c r="L350" s="129" t="s">
        <v>136</v>
      </c>
      <c r="M350" s="125" t="s">
        <v>136</v>
      </c>
      <c r="N350" s="125" t="s">
        <v>136</v>
      </c>
      <c r="O350" s="125" t="s">
        <v>136</v>
      </c>
      <c r="P350" s="57" t="s">
        <v>136</v>
      </c>
      <c r="Q350" s="57" t="s">
        <v>136</v>
      </c>
      <c r="R350" s="57" t="s">
        <v>136</v>
      </c>
      <c r="S350" s="57" t="s">
        <v>136</v>
      </c>
      <c r="T350" s="58" t="s">
        <v>136</v>
      </c>
      <c r="U350" s="58" t="s">
        <v>136</v>
      </c>
      <c r="V350" s="58" t="s">
        <v>136</v>
      </c>
      <c r="W350" s="58" t="s">
        <v>136</v>
      </c>
      <c r="X350" s="125" t="s">
        <v>136</v>
      </c>
      <c r="Y350" s="125" t="s">
        <v>136</v>
      </c>
      <c r="Z350" s="125" t="s">
        <v>136</v>
      </c>
      <c r="AA350" s="125" t="s">
        <v>136</v>
      </c>
      <c r="AB350" s="125" t="s">
        <v>136</v>
      </c>
      <c r="AC350" s="59" t="s">
        <v>136</v>
      </c>
      <c r="AD350" s="59" t="s">
        <v>136</v>
      </c>
      <c r="AE350" s="59" t="s">
        <v>136</v>
      </c>
      <c r="AF350" s="59" t="s">
        <v>136</v>
      </c>
      <c r="AG350" s="126" t="s">
        <v>136</v>
      </c>
      <c r="AH350" s="193"/>
    </row>
    <row r="351" spans="1:34" s="56" customFormat="1" ht="47.25" x14ac:dyDescent="0.25">
      <c r="A351" s="126">
        <v>249</v>
      </c>
      <c r="B351" s="125" t="str">
        <f>'Приложение № 3'!B296</f>
        <v>ул. Хабаровская, от 
ул. 4-й Транспортной до 
ул. 26-й Рабочей</v>
      </c>
      <c r="C351" s="127">
        <v>2.52</v>
      </c>
      <c r="D351" s="126">
        <v>17640</v>
      </c>
      <c r="E351" s="128">
        <f t="shared" si="34"/>
        <v>1.26</v>
      </c>
      <c r="F351" s="126">
        <v>50</v>
      </c>
      <c r="G351" s="128">
        <f t="shared" si="32"/>
        <v>1.1340000000000001</v>
      </c>
      <c r="H351" s="126">
        <v>45</v>
      </c>
      <c r="I351" s="128">
        <f t="shared" si="33"/>
        <v>1.008</v>
      </c>
      <c r="J351" s="126">
        <v>40</v>
      </c>
      <c r="K351" s="125" t="s">
        <v>136</v>
      </c>
      <c r="L351" s="129" t="s">
        <v>136</v>
      </c>
      <c r="M351" s="125" t="s">
        <v>136</v>
      </c>
      <c r="N351" s="125" t="s">
        <v>136</v>
      </c>
      <c r="O351" s="125" t="s">
        <v>136</v>
      </c>
      <c r="P351" s="57" t="s">
        <v>136</v>
      </c>
      <c r="Q351" s="57" t="s">
        <v>136</v>
      </c>
      <c r="R351" s="57" t="s">
        <v>136</v>
      </c>
      <c r="S351" s="57" t="s">
        <v>136</v>
      </c>
      <c r="T351" s="58" t="s">
        <v>136</v>
      </c>
      <c r="U351" s="58" t="s">
        <v>136</v>
      </c>
      <c r="V351" s="58" t="s">
        <v>136</v>
      </c>
      <c r="W351" s="58" t="s">
        <v>136</v>
      </c>
      <c r="X351" s="125" t="s">
        <v>136</v>
      </c>
      <c r="Y351" s="125" t="s">
        <v>136</v>
      </c>
      <c r="Z351" s="125" t="s">
        <v>136</v>
      </c>
      <c r="AA351" s="125" t="s">
        <v>136</v>
      </c>
      <c r="AB351" s="125" t="s">
        <v>136</v>
      </c>
      <c r="AC351" s="59" t="s">
        <v>136</v>
      </c>
      <c r="AD351" s="59" t="s">
        <v>136</v>
      </c>
      <c r="AE351" s="59" t="s">
        <v>136</v>
      </c>
      <c r="AF351" s="59" t="s">
        <v>136</v>
      </c>
      <c r="AG351" s="126" t="s">
        <v>136</v>
      </c>
      <c r="AH351" s="193"/>
    </row>
    <row r="352" spans="1:34" s="56" customFormat="1" ht="47.25" x14ac:dyDescent="0.25">
      <c r="A352" s="126">
        <v>250</v>
      </c>
      <c r="B352" s="125" t="str">
        <f>'Приложение № 3'!B297</f>
        <v>ул. Харьковская, от 
ул. 1-й Военной до 
ул. 26-й Рабочей</v>
      </c>
      <c r="C352" s="127">
        <v>2.4</v>
      </c>
      <c r="D352" s="126">
        <v>26800</v>
      </c>
      <c r="E352" s="128">
        <f t="shared" si="34"/>
        <v>1.2</v>
      </c>
      <c r="F352" s="126">
        <v>50</v>
      </c>
      <c r="G352" s="128">
        <f t="shared" si="32"/>
        <v>1.08</v>
      </c>
      <c r="H352" s="126">
        <v>45</v>
      </c>
      <c r="I352" s="128">
        <f t="shared" si="33"/>
        <v>0.96</v>
      </c>
      <c r="J352" s="126">
        <v>40</v>
      </c>
      <c r="K352" s="125" t="s">
        <v>136</v>
      </c>
      <c r="L352" s="129" t="s">
        <v>136</v>
      </c>
      <c r="M352" s="125" t="s">
        <v>136</v>
      </c>
      <c r="N352" s="125" t="s">
        <v>136</v>
      </c>
      <c r="O352" s="125" t="s">
        <v>136</v>
      </c>
      <c r="P352" s="57" t="s">
        <v>136</v>
      </c>
      <c r="Q352" s="57" t="s">
        <v>136</v>
      </c>
      <c r="R352" s="57" t="s">
        <v>136</v>
      </c>
      <c r="S352" s="57" t="s">
        <v>136</v>
      </c>
      <c r="T352" s="58" t="s">
        <v>136</v>
      </c>
      <c r="U352" s="58" t="s">
        <v>136</v>
      </c>
      <c r="V352" s="58" t="s">
        <v>136</v>
      </c>
      <c r="W352" s="58" t="s">
        <v>136</v>
      </c>
      <c r="X352" s="125" t="s">
        <v>136</v>
      </c>
      <c r="Y352" s="125" t="s">
        <v>136</v>
      </c>
      <c r="Z352" s="125" t="s">
        <v>136</v>
      </c>
      <c r="AA352" s="125" t="s">
        <v>136</v>
      </c>
      <c r="AB352" s="125" t="s">
        <v>136</v>
      </c>
      <c r="AC352" s="59" t="s">
        <v>136</v>
      </c>
      <c r="AD352" s="59" t="s">
        <v>136</v>
      </c>
      <c r="AE352" s="59" t="s">
        <v>136</v>
      </c>
      <c r="AF352" s="59" t="s">
        <v>136</v>
      </c>
      <c r="AG352" s="126" t="s">
        <v>136</v>
      </c>
      <c r="AH352" s="193"/>
    </row>
    <row r="353" spans="1:34" s="56" customFormat="1" ht="47.25" x14ac:dyDescent="0.25">
      <c r="A353" s="126">
        <v>251</v>
      </c>
      <c r="B353" s="125" t="str">
        <f>'Приложение № 3'!B298</f>
        <v>ул. 1-я Военная, от 
ул. Хабаровской до 
ул. Б. Хмельницкого</v>
      </c>
      <c r="C353" s="127">
        <v>0.76</v>
      </c>
      <c r="D353" s="126">
        <v>4560</v>
      </c>
      <c r="E353" s="128">
        <f t="shared" si="34"/>
        <v>0.45600000000000002</v>
      </c>
      <c r="F353" s="126">
        <v>60</v>
      </c>
      <c r="G353" s="128">
        <f t="shared" si="32"/>
        <v>0.41799999999999998</v>
      </c>
      <c r="H353" s="126">
        <v>55</v>
      </c>
      <c r="I353" s="128">
        <f t="shared" si="33"/>
        <v>0.38</v>
      </c>
      <c r="J353" s="126">
        <v>50</v>
      </c>
      <c r="K353" s="125" t="s">
        <v>136</v>
      </c>
      <c r="L353" s="129" t="s">
        <v>136</v>
      </c>
      <c r="M353" s="125" t="s">
        <v>136</v>
      </c>
      <c r="N353" s="125" t="s">
        <v>136</v>
      </c>
      <c r="O353" s="125" t="s">
        <v>136</v>
      </c>
      <c r="P353" s="57" t="s">
        <v>136</v>
      </c>
      <c r="Q353" s="57" t="s">
        <v>136</v>
      </c>
      <c r="R353" s="57" t="s">
        <v>136</v>
      </c>
      <c r="S353" s="57" t="s">
        <v>136</v>
      </c>
      <c r="T353" s="58" t="s">
        <v>136</v>
      </c>
      <c r="U353" s="58" t="s">
        <v>136</v>
      </c>
      <c r="V353" s="58" t="s">
        <v>136</v>
      </c>
      <c r="W353" s="58" t="s">
        <v>136</v>
      </c>
      <c r="X353" s="125" t="s">
        <v>136</v>
      </c>
      <c r="Y353" s="125" t="s">
        <v>136</v>
      </c>
      <c r="Z353" s="125" t="s">
        <v>136</v>
      </c>
      <c r="AA353" s="125" t="s">
        <v>136</v>
      </c>
      <c r="AB353" s="125" t="s">
        <v>136</v>
      </c>
      <c r="AC353" s="59" t="s">
        <v>136</v>
      </c>
      <c r="AD353" s="59" t="s">
        <v>136</v>
      </c>
      <c r="AE353" s="59" t="s">
        <v>136</v>
      </c>
      <c r="AF353" s="59" t="s">
        <v>136</v>
      </c>
      <c r="AG353" s="126" t="s">
        <v>136</v>
      </c>
      <c r="AH353" s="193"/>
    </row>
    <row r="354" spans="1:34" s="56" customFormat="1" ht="47.25" x14ac:dyDescent="0.25">
      <c r="A354" s="126">
        <v>252</v>
      </c>
      <c r="B354" s="125" t="str">
        <f>'Приложение № 3'!B299</f>
        <v>ул. Ипподромная, от 
ул. Бульварной до 
ул. Б. Хмельницкого</v>
      </c>
      <c r="C354" s="127">
        <v>0.72</v>
      </c>
      <c r="D354" s="126">
        <v>5040</v>
      </c>
      <c r="E354" s="128">
        <f t="shared" si="34"/>
        <v>0.57599999999999996</v>
      </c>
      <c r="F354" s="126">
        <v>80</v>
      </c>
      <c r="G354" s="128">
        <f t="shared" si="32"/>
        <v>0.54</v>
      </c>
      <c r="H354" s="126">
        <v>75</v>
      </c>
      <c r="I354" s="128">
        <f t="shared" si="33"/>
        <v>0.504</v>
      </c>
      <c r="J354" s="126">
        <v>70</v>
      </c>
      <c r="K354" s="125" t="s">
        <v>136</v>
      </c>
      <c r="L354" s="129" t="s">
        <v>136</v>
      </c>
      <c r="M354" s="125" t="s">
        <v>136</v>
      </c>
      <c r="N354" s="125" t="s">
        <v>136</v>
      </c>
      <c r="O354" s="125" t="s">
        <v>136</v>
      </c>
      <c r="P354" s="57" t="s">
        <v>136</v>
      </c>
      <c r="Q354" s="57" t="s">
        <v>136</v>
      </c>
      <c r="R354" s="57" t="s">
        <v>136</v>
      </c>
      <c r="S354" s="57" t="s">
        <v>136</v>
      </c>
      <c r="T354" s="58" t="s">
        <v>136</v>
      </c>
      <c r="U354" s="58" t="s">
        <v>136</v>
      </c>
      <c r="V354" s="58" t="s">
        <v>136</v>
      </c>
      <c r="W354" s="58" t="s">
        <v>136</v>
      </c>
      <c r="X354" s="125" t="s">
        <v>136</v>
      </c>
      <c r="Y354" s="125" t="s">
        <v>136</v>
      </c>
      <c r="Z354" s="125" t="s">
        <v>136</v>
      </c>
      <c r="AA354" s="125" t="s">
        <v>136</v>
      </c>
      <c r="AB354" s="125" t="s">
        <v>136</v>
      </c>
      <c r="AC354" s="59" t="s">
        <v>136</v>
      </c>
      <c r="AD354" s="59" t="s">
        <v>136</v>
      </c>
      <c r="AE354" s="59" t="s">
        <v>136</v>
      </c>
      <c r="AF354" s="59" t="s">
        <v>136</v>
      </c>
      <c r="AG354" s="126" t="s">
        <v>136</v>
      </c>
      <c r="AH354" s="193"/>
    </row>
    <row r="355" spans="1:34" s="56" customFormat="1" ht="47.25" x14ac:dyDescent="0.25">
      <c r="A355" s="126">
        <v>253</v>
      </c>
      <c r="B355" s="125" t="str">
        <f>'Приложение № 3'!B300</f>
        <v>ул. Запорожская, от 
ул. 4-й Железнодорожной до 
ул. Б. Цемента</v>
      </c>
      <c r="C355" s="127">
        <v>0.66</v>
      </c>
      <c r="D355" s="126">
        <v>9900</v>
      </c>
      <c r="E355" s="128">
        <f t="shared" si="34"/>
        <v>0.26400000000000001</v>
      </c>
      <c r="F355" s="126">
        <v>40</v>
      </c>
      <c r="G355" s="128">
        <f t="shared" si="32"/>
        <v>0.23100000000000001</v>
      </c>
      <c r="H355" s="126">
        <v>35</v>
      </c>
      <c r="I355" s="128">
        <f t="shared" si="33"/>
        <v>0.19800000000000001</v>
      </c>
      <c r="J355" s="126">
        <v>30</v>
      </c>
      <c r="K355" s="125" t="s">
        <v>136</v>
      </c>
      <c r="L355" s="129" t="s">
        <v>136</v>
      </c>
      <c r="M355" s="125" t="s">
        <v>136</v>
      </c>
      <c r="N355" s="125" t="s">
        <v>136</v>
      </c>
      <c r="O355" s="125" t="s">
        <v>136</v>
      </c>
      <c r="P355" s="57" t="s">
        <v>136</v>
      </c>
      <c r="Q355" s="57" t="s">
        <v>136</v>
      </c>
      <c r="R355" s="57" t="s">
        <v>136</v>
      </c>
      <c r="S355" s="57" t="s">
        <v>136</v>
      </c>
      <c r="T355" s="58" t="s">
        <v>136</v>
      </c>
      <c r="U355" s="58" t="s">
        <v>136</v>
      </c>
      <c r="V355" s="58" t="s">
        <v>136</v>
      </c>
      <c r="W355" s="58" t="s">
        <v>136</v>
      </c>
      <c r="X355" s="125" t="s">
        <v>136</v>
      </c>
      <c r="Y355" s="125" t="s">
        <v>136</v>
      </c>
      <c r="Z355" s="125" t="s">
        <v>136</v>
      </c>
      <c r="AA355" s="125" t="s">
        <v>136</v>
      </c>
      <c r="AB355" s="125" t="s">
        <v>136</v>
      </c>
      <c r="AC355" s="59" t="s">
        <v>136</v>
      </c>
      <c r="AD355" s="59" t="s">
        <v>136</v>
      </c>
      <c r="AE355" s="59" t="s">
        <v>136</v>
      </c>
      <c r="AF355" s="59" t="s">
        <v>136</v>
      </c>
      <c r="AG355" s="126" t="s">
        <v>136</v>
      </c>
      <c r="AH355" s="193"/>
    </row>
    <row r="356" spans="1:34" s="56" customFormat="1" ht="47.25" x14ac:dyDescent="0.25">
      <c r="A356" s="126">
        <v>254</v>
      </c>
      <c r="B356" s="125" t="str">
        <f>'Приложение № 3'!B301</f>
        <v>ул. Шебалдина, от 
ул. Масленникова до 
ул. Нейбута</v>
      </c>
      <c r="C356" s="127">
        <v>2</v>
      </c>
      <c r="D356" s="126">
        <v>16000</v>
      </c>
      <c r="E356" s="128">
        <f t="shared" si="34"/>
        <v>1.6</v>
      </c>
      <c r="F356" s="126">
        <v>80</v>
      </c>
      <c r="G356" s="128">
        <f t="shared" si="32"/>
        <v>1.5</v>
      </c>
      <c r="H356" s="126">
        <v>75</v>
      </c>
      <c r="I356" s="128">
        <f t="shared" si="33"/>
        <v>1.4</v>
      </c>
      <c r="J356" s="126">
        <v>70</v>
      </c>
      <c r="K356" s="125" t="s">
        <v>136</v>
      </c>
      <c r="L356" s="129" t="s">
        <v>136</v>
      </c>
      <c r="M356" s="125" t="s">
        <v>136</v>
      </c>
      <c r="N356" s="125" t="s">
        <v>136</v>
      </c>
      <c r="O356" s="125" t="s">
        <v>136</v>
      </c>
      <c r="P356" s="57" t="s">
        <v>136</v>
      </c>
      <c r="Q356" s="57" t="s">
        <v>136</v>
      </c>
      <c r="R356" s="57" t="s">
        <v>136</v>
      </c>
      <c r="S356" s="57" t="s">
        <v>136</v>
      </c>
      <c r="T356" s="58" t="s">
        <v>136</v>
      </c>
      <c r="U356" s="58" t="s">
        <v>136</v>
      </c>
      <c r="V356" s="58" t="s">
        <v>136</v>
      </c>
      <c r="W356" s="58" t="s">
        <v>136</v>
      </c>
      <c r="X356" s="125" t="s">
        <v>136</v>
      </c>
      <c r="Y356" s="125" t="s">
        <v>136</v>
      </c>
      <c r="Z356" s="125" t="s">
        <v>136</v>
      </c>
      <c r="AA356" s="125" t="s">
        <v>136</v>
      </c>
      <c r="AB356" s="125" t="s">
        <v>136</v>
      </c>
      <c r="AC356" s="59" t="s">
        <v>136</v>
      </c>
      <c r="AD356" s="59" t="s">
        <v>136</v>
      </c>
      <c r="AE356" s="59" t="s">
        <v>136</v>
      </c>
      <c r="AF356" s="59" t="s">
        <v>136</v>
      </c>
      <c r="AG356" s="126" t="s">
        <v>136</v>
      </c>
      <c r="AH356" s="193"/>
    </row>
    <row r="357" spans="1:34" s="56" customFormat="1" ht="47.25" x14ac:dyDescent="0.25">
      <c r="A357" s="126">
        <v>255</v>
      </c>
      <c r="B357" s="125" t="str">
        <f>'Приложение № 3'!B302</f>
        <v>ул. 20-я Линия, от 
ул. Масленникова до 
ул. Омской</v>
      </c>
      <c r="C357" s="127">
        <v>1.8</v>
      </c>
      <c r="D357" s="126">
        <v>19800</v>
      </c>
      <c r="E357" s="128">
        <f t="shared" si="34"/>
        <v>1.08</v>
      </c>
      <c r="F357" s="126">
        <v>60</v>
      </c>
      <c r="G357" s="128">
        <f t="shared" ref="G357:G420" si="35">H357*C357/100</f>
        <v>0.99</v>
      </c>
      <c r="H357" s="126">
        <v>55</v>
      </c>
      <c r="I357" s="128">
        <f t="shared" ref="I357:I420" si="36">J357*C357/100</f>
        <v>0.9</v>
      </c>
      <c r="J357" s="126">
        <v>50</v>
      </c>
      <c r="K357" s="125" t="s">
        <v>136</v>
      </c>
      <c r="L357" s="129" t="s">
        <v>136</v>
      </c>
      <c r="M357" s="125" t="s">
        <v>136</v>
      </c>
      <c r="N357" s="125" t="s">
        <v>136</v>
      </c>
      <c r="O357" s="125" t="s">
        <v>136</v>
      </c>
      <c r="P357" s="57" t="s">
        <v>136</v>
      </c>
      <c r="Q357" s="57" t="s">
        <v>136</v>
      </c>
      <c r="R357" s="57" t="s">
        <v>136</v>
      </c>
      <c r="S357" s="57" t="s">
        <v>136</v>
      </c>
      <c r="T357" s="58" t="s">
        <v>136</v>
      </c>
      <c r="U357" s="58" t="s">
        <v>136</v>
      </c>
      <c r="V357" s="58" t="s">
        <v>136</v>
      </c>
      <c r="W357" s="58" t="s">
        <v>136</v>
      </c>
      <c r="X357" s="125" t="s">
        <v>136</v>
      </c>
      <c r="Y357" s="125" t="s">
        <v>136</v>
      </c>
      <c r="Z357" s="125" t="s">
        <v>136</v>
      </c>
      <c r="AA357" s="125" t="s">
        <v>136</v>
      </c>
      <c r="AB357" s="125" t="s">
        <v>136</v>
      </c>
      <c r="AC357" s="59" t="s">
        <v>136</v>
      </c>
      <c r="AD357" s="59" t="s">
        <v>136</v>
      </c>
      <c r="AE357" s="59" t="s">
        <v>136</v>
      </c>
      <c r="AF357" s="59" t="s">
        <v>136</v>
      </c>
      <c r="AG357" s="126" t="s">
        <v>136</v>
      </c>
      <c r="AH357" s="193"/>
    </row>
    <row r="358" spans="1:34" s="56" customFormat="1" ht="47.25" x14ac:dyDescent="0.25">
      <c r="A358" s="126">
        <v>256</v>
      </c>
      <c r="B358" s="125" t="str">
        <f>'Приложение № 3'!B303</f>
        <v>ул. 7-я Северная, от 
ул. Красный Путь до 
ул. Красный Пахарь</v>
      </c>
      <c r="C358" s="127">
        <v>2.31</v>
      </c>
      <c r="D358" s="126">
        <v>36390</v>
      </c>
      <c r="E358" s="128">
        <f t="shared" ref="E358:E421" si="37">C358*F358/100</f>
        <v>1.3859999999999999</v>
      </c>
      <c r="F358" s="126">
        <v>60</v>
      </c>
      <c r="G358" s="128">
        <f t="shared" si="35"/>
        <v>1.2705</v>
      </c>
      <c r="H358" s="126">
        <v>55</v>
      </c>
      <c r="I358" s="128">
        <f t="shared" si="36"/>
        <v>1.155</v>
      </c>
      <c r="J358" s="126">
        <v>50</v>
      </c>
      <c r="K358" s="125" t="s">
        <v>136</v>
      </c>
      <c r="L358" s="129" t="s">
        <v>136</v>
      </c>
      <c r="M358" s="125" t="s">
        <v>136</v>
      </c>
      <c r="N358" s="125" t="s">
        <v>136</v>
      </c>
      <c r="O358" s="125" t="s">
        <v>136</v>
      </c>
      <c r="P358" s="57" t="s">
        <v>136</v>
      </c>
      <c r="Q358" s="57" t="s">
        <v>136</v>
      </c>
      <c r="R358" s="57" t="s">
        <v>136</v>
      </c>
      <c r="S358" s="57" t="s">
        <v>136</v>
      </c>
      <c r="T358" s="58" t="s">
        <v>136</v>
      </c>
      <c r="U358" s="58" t="s">
        <v>136</v>
      </c>
      <c r="V358" s="58" t="s">
        <v>136</v>
      </c>
      <c r="W358" s="58" t="s">
        <v>136</v>
      </c>
      <c r="X358" s="125" t="s">
        <v>136</v>
      </c>
      <c r="Y358" s="125" t="s">
        <v>136</v>
      </c>
      <c r="Z358" s="125" t="s">
        <v>136</v>
      </c>
      <c r="AA358" s="125" t="s">
        <v>136</v>
      </c>
      <c r="AB358" s="125" t="s">
        <v>136</v>
      </c>
      <c r="AC358" s="59" t="s">
        <v>136</v>
      </c>
      <c r="AD358" s="59" t="s">
        <v>136</v>
      </c>
      <c r="AE358" s="59" t="s">
        <v>136</v>
      </c>
      <c r="AF358" s="59" t="s">
        <v>136</v>
      </c>
      <c r="AG358" s="126" t="s">
        <v>136</v>
      </c>
      <c r="AH358" s="193"/>
    </row>
    <row r="359" spans="1:34" s="56" customFormat="1" ht="47.25" x14ac:dyDescent="0.25">
      <c r="A359" s="126">
        <v>257</v>
      </c>
      <c r="B359" s="125" t="str">
        <f>'Приложение № 3'!B304</f>
        <v>ул. Королева, от 
ул. Заозерной до 
ул. 7-й Дунайской</v>
      </c>
      <c r="C359" s="127">
        <v>2.4</v>
      </c>
      <c r="D359" s="126">
        <v>40800</v>
      </c>
      <c r="E359" s="128">
        <f t="shared" si="37"/>
        <v>1.92</v>
      </c>
      <c r="F359" s="126">
        <v>80</v>
      </c>
      <c r="G359" s="128">
        <f t="shared" si="35"/>
        <v>1.8</v>
      </c>
      <c r="H359" s="126">
        <v>75</v>
      </c>
      <c r="I359" s="128">
        <f t="shared" si="36"/>
        <v>1.68</v>
      </c>
      <c r="J359" s="126">
        <v>70</v>
      </c>
      <c r="K359" s="125" t="s">
        <v>136</v>
      </c>
      <c r="L359" s="129" t="s">
        <v>136</v>
      </c>
      <c r="M359" s="125" t="s">
        <v>136</v>
      </c>
      <c r="N359" s="125" t="s">
        <v>136</v>
      </c>
      <c r="O359" s="125" t="s">
        <v>136</v>
      </c>
      <c r="P359" s="57" t="s">
        <v>136</v>
      </c>
      <c r="Q359" s="57" t="s">
        <v>136</v>
      </c>
      <c r="R359" s="57" t="s">
        <v>136</v>
      </c>
      <c r="S359" s="57" t="s">
        <v>136</v>
      </c>
      <c r="T359" s="58" t="s">
        <v>136</v>
      </c>
      <c r="U359" s="58" t="s">
        <v>136</v>
      </c>
      <c r="V359" s="58" t="s">
        <v>136</v>
      </c>
      <c r="W359" s="58" t="s">
        <v>136</v>
      </c>
      <c r="X359" s="125" t="s">
        <v>136</v>
      </c>
      <c r="Y359" s="125" t="s">
        <v>136</v>
      </c>
      <c r="Z359" s="125" t="s">
        <v>136</v>
      </c>
      <c r="AA359" s="125" t="s">
        <v>136</v>
      </c>
      <c r="AB359" s="125" t="s">
        <v>136</v>
      </c>
      <c r="AC359" s="59" t="s">
        <v>136</v>
      </c>
      <c r="AD359" s="59" t="s">
        <v>136</v>
      </c>
      <c r="AE359" s="59" t="s">
        <v>136</v>
      </c>
      <c r="AF359" s="59" t="s">
        <v>136</v>
      </c>
      <c r="AG359" s="126" t="s">
        <v>136</v>
      </c>
      <c r="AH359" s="193"/>
    </row>
    <row r="360" spans="1:34" s="56" customFormat="1" ht="47.25" x14ac:dyDescent="0.25">
      <c r="A360" s="126">
        <v>258</v>
      </c>
      <c r="B360" s="125" t="str">
        <f>'Приложение № 3'!B305</f>
        <v>ул. Андрианова, от 
просп. Мира до дома 15б 
по просп. Мира</v>
      </c>
      <c r="C360" s="127">
        <v>2.41</v>
      </c>
      <c r="D360" s="126">
        <v>24100</v>
      </c>
      <c r="E360" s="128">
        <f t="shared" si="37"/>
        <v>1.9280000000000002</v>
      </c>
      <c r="F360" s="126">
        <v>80</v>
      </c>
      <c r="G360" s="128">
        <f t="shared" si="35"/>
        <v>1.8075000000000001</v>
      </c>
      <c r="H360" s="126">
        <v>75</v>
      </c>
      <c r="I360" s="128">
        <f t="shared" si="36"/>
        <v>1.6870000000000003</v>
      </c>
      <c r="J360" s="126">
        <v>70</v>
      </c>
      <c r="K360" s="125" t="s">
        <v>136</v>
      </c>
      <c r="L360" s="129" t="s">
        <v>136</v>
      </c>
      <c r="M360" s="125" t="s">
        <v>136</v>
      </c>
      <c r="N360" s="125" t="s">
        <v>136</v>
      </c>
      <c r="O360" s="125" t="s">
        <v>136</v>
      </c>
      <c r="P360" s="57" t="s">
        <v>136</v>
      </c>
      <c r="Q360" s="57" t="s">
        <v>136</v>
      </c>
      <c r="R360" s="57" t="s">
        <v>136</v>
      </c>
      <c r="S360" s="57" t="s">
        <v>136</v>
      </c>
      <c r="T360" s="58" t="s">
        <v>136</v>
      </c>
      <c r="U360" s="58" t="s">
        <v>136</v>
      </c>
      <c r="V360" s="58" t="s">
        <v>136</v>
      </c>
      <c r="W360" s="58" t="s">
        <v>136</v>
      </c>
      <c r="X360" s="125" t="s">
        <v>136</v>
      </c>
      <c r="Y360" s="125" t="s">
        <v>136</v>
      </c>
      <c r="Z360" s="125" t="s">
        <v>136</v>
      </c>
      <c r="AA360" s="125" t="s">
        <v>136</v>
      </c>
      <c r="AB360" s="125" t="s">
        <v>136</v>
      </c>
      <c r="AC360" s="59" t="s">
        <v>136</v>
      </c>
      <c r="AD360" s="59" t="s">
        <v>136</v>
      </c>
      <c r="AE360" s="59" t="s">
        <v>136</v>
      </c>
      <c r="AF360" s="59" t="s">
        <v>136</v>
      </c>
      <c r="AG360" s="126" t="s">
        <v>136</v>
      </c>
      <c r="AH360" s="193"/>
    </row>
    <row r="361" spans="1:34" s="56" customFormat="1" ht="47.25" x14ac:dyDescent="0.25">
      <c r="A361" s="126">
        <v>259</v>
      </c>
      <c r="B361" s="125" t="str">
        <f>'Приложение № 3'!B306</f>
        <v>ул. Коммунальная, от 
ул. Химиков до 
ООТ "Стрельникова"</v>
      </c>
      <c r="C361" s="127">
        <v>1.2</v>
      </c>
      <c r="D361" s="126">
        <v>16800</v>
      </c>
      <c r="E361" s="128">
        <f t="shared" si="37"/>
        <v>0.48</v>
      </c>
      <c r="F361" s="126">
        <v>40</v>
      </c>
      <c r="G361" s="128">
        <f t="shared" si="35"/>
        <v>0.42</v>
      </c>
      <c r="H361" s="126">
        <v>35</v>
      </c>
      <c r="I361" s="128">
        <f t="shared" si="36"/>
        <v>0.36</v>
      </c>
      <c r="J361" s="126">
        <v>30</v>
      </c>
      <c r="K361" s="125" t="s">
        <v>136</v>
      </c>
      <c r="L361" s="129" t="s">
        <v>136</v>
      </c>
      <c r="M361" s="125" t="s">
        <v>136</v>
      </c>
      <c r="N361" s="125" t="s">
        <v>136</v>
      </c>
      <c r="O361" s="125" t="s">
        <v>136</v>
      </c>
      <c r="P361" s="57" t="s">
        <v>136</v>
      </c>
      <c r="Q361" s="57" t="s">
        <v>136</v>
      </c>
      <c r="R361" s="57" t="s">
        <v>136</v>
      </c>
      <c r="S361" s="57" t="s">
        <v>136</v>
      </c>
      <c r="T361" s="58" t="s">
        <v>136</v>
      </c>
      <c r="U361" s="58" t="s">
        <v>136</v>
      </c>
      <c r="V361" s="58" t="s">
        <v>136</v>
      </c>
      <c r="W361" s="58" t="s">
        <v>136</v>
      </c>
      <c r="X361" s="125" t="s">
        <v>136</v>
      </c>
      <c r="Y361" s="125" t="s">
        <v>136</v>
      </c>
      <c r="Z361" s="125" t="s">
        <v>136</v>
      </c>
      <c r="AA361" s="125" t="s">
        <v>136</v>
      </c>
      <c r="AB361" s="125" t="s">
        <v>136</v>
      </c>
      <c r="AC361" s="59" t="s">
        <v>136</v>
      </c>
      <c r="AD361" s="59" t="s">
        <v>136</v>
      </c>
      <c r="AE361" s="59" t="s">
        <v>136</v>
      </c>
      <c r="AF361" s="59" t="s">
        <v>136</v>
      </c>
      <c r="AG361" s="126" t="s">
        <v>136</v>
      </c>
      <c r="AH361" s="193"/>
    </row>
    <row r="362" spans="1:34" s="56" customFormat="1" ht="47.25" x14ac:dyDescent="0.25">
      <c r="A362" s="126">
        <v>260</v>
      </c>
      <c r="B362" s="125" t="str">
        <f>'Приложение № 3'!B307</f>
        <v>ул. Бородина, от 
ул. Белозерова до 
ул. Бархатовой</v>
      </c>
      <c r="C362" s="127">
        <v>1.33</v>
      </c>
      <c r="D362" s="126">
        <v>15960</v>
      </c>
      <c r="E362" s="128">
        <f t="shared" si="37"/>
        <v>0.66500000000000004</v>
      </c>
      <c r="F362" s="126">
        <v>50</v>
      </c>
      <c r="G362" s="128">
        <f t="shared" si="35"/>
        <v>0.59850000000000003</v>
      </c>
      <c r="H362" s="126">
        <v>45</v>
      </c>
      <c r="I362" s="128">
        <f t="shared" si="36"/>
        <v>0.53200000000000003</v>
      </c>
      <c r="J362" s="126">
        <v>40</v>
      </c>
      <c r="K362" s="125" t="s">
        <v>136</v>
      </c>
      <c r="L362" s="129" t="s">
        <v>136</v>
      </c>
      <c r="M362" s="125" t="s">
        <v>136</v>
      </c>
      <c r="N362" s="125" t="s">
        <v>136</v>
      </c>
      <c r="O362" s="125" t="s">
        <v>136</v>
      </c>
      <c r="P362" s="57" t="s">
        <v>136</v>
      </c>
      <c r="Q362" s="57" t="s">
        <v>136</v>
      </c>
      <c r="R362" s="57" t="s">
        <v>136</v>
      </c>
      <c r="S362" s="57" t="s">
        <v>136</v>
      </c>
      <c r="T362" s="58" t="s">
        <v>136</v>
      </c>
      <c r="U362" s="58" t="s">
        <v>136</v>
      </c>
      <c r="V362" s="58" t="s">
        <v>136</v>
      </c>
      <c r="W362" s="58" t="s">
        <v>136</v>
      </c>
      <c r="X362" s="125" t="s">
        <v>136</v>
      </c>
      <c r="Y362" s="125" t="s">
        <v>136</v>
      </c>
      <c r="Z362" s="125" t="s">
        <v>136</v>
      </c>
      <c r="AA362" s="125" t="s">
        <v>136</v>
      </c>
      <c r="AB362" s="125" t="s">
        <v>136</v>
      </c>
      <c r="AC362" s="59" t="s">
        <v>136</v>
      </c>
      <c r="AD362" s="59" t="s">
        <v>136</v>
      </c>
      <c r="AE362" s="59" t="s">
        <v>136</v>
      </c>
      <c r="AF362" s="59" t="s">
        <v>136</v>
      </c>
      <c r="AG362" s="126" t="s">
        <v>136</v>
      </c>
      <c r="AH362" s="193"/>
    </row>
    <row r="363" spans="1:34" s="56" customFormat="1" ht="47.25" x14ac:dyDescent="0.25">
      <c r="A363" s="126">
        <v>261</v>
      </c>
      <c r="B363" s="125" t="str">
        <f>'Приложение № 3'!B308</f>
        <v>ул. 50 лет Октября, 
от просп. Мира до 
ул. Окружной</v>
      </c>
      <c r="C363" s="127">
        <v>1.33</v>
      </c>
      <c r="D363" s="126">
        <v>13300</v>
      </c>
      <c r="E363" s="128">
        <f t="shared" si="37"/>
        <v>0.53200000000000003</v>
      </c>
      <c r="F363" s="126">
        <v>40</v>
      </c>
      <c r="G363" s="128">
        <f t="shared" si="35"/>
        <v>0.46550000000000002</v>
      </c>
      <c r="H363" s="126">
        <v>35</v>
      </c>
      <c r="I363" s="128">
        <f t="shared" si="36"/>
        <v>0.39900000000000008</v>
      </c>
      <c r="J363" s="126">
        <v>30</v>
      </c>
      <c r="K363" s="125" t="s">
        <v>136</v>
      </c>
      <c r="L363" s="129" t="s">
        <v>136</v>
      </c>
      <c r="M363" s="125" t="s">
        <v>136</v>
      </c>
      <c r="N363" s="125" t="s">
        <v>136</v>
      </c>
      <c r="O363" s="125" t="s">
        <v>136</v>
      </c>
      <c r="P363" s="57" t="s">
        <v>136</v>
      </c>
      <c r="Q363" s="57" t="s">
        <v>136</v>
      </c>
      <c r="R363" s="57" t="s">
        <v>136</v>
      </c>
      <c r="S363" s="57" t="s">
        <v>136</v>
      </c>
      <c r="T363" s="58" t="s">
        <v>136</v>
      </c>
      <c r="U363" s="58" t="s">
        <v>136</v>
      </c>
      <c r="V363" s="58" t="s">
        <v>136</v>
      </c>
      <c r="W363" s="58" t="s">
        <v>136</v>
      </c>
      <c r="X363" s="125" t="s">
        <v>136</v>
      </c>
      <c r="Y363" s="125" t="s">
        <v>136</v>
      </c>
      <c r="Z363" s="125" t="s">
        <v>136</v>
      </c>
      <c r="AA363" s="125" t="s">
        <v>136</v>
      </c>
      <c r="AB363" s="125" t="s">
        <v>136</v>
      </c>
      <c r="AC363" s="59" t="s">
        <v>136</v>
      </c>
      <c r="AD363" s="59" t="s">
        <v>136</v>
      </c>
      <c r="AE363" s="59" t="s">
        <v>136</v>
      </c>
      <c r="AF363" s="59" t="s">
        <v>136</v>
      </c>
      <c r="AG363" s="126" t="s">
        <v>136</v>
      </c>
      <c r="AH363" s="193"/>
    </row>
    <row r="364" spans="1:34" s="56" customFormat="1" ht="47.25" x14ac:dyDescent="0.25">
      <c r="A364" s="126">
        <v>262</v>
      </c>
      <c r="B364" s="125" t="str">
        <f>'Приложение № 3'!B309</f>
        <v>просп. Губкина, от 
ул. Доковской до 
ул. Нефтезаводской</v>
      </c>
      <c r="C364" s="127">
        <v>1.57</v>
      </c>
      <c r="D364" s="126">
        <v>17270</v>
      </c>
      <c r="E364" s="128">
        <f t="shared" si="37"/>
        <v>0.628</v>
      </c>
      <c r="F364" s="126">
        <v>40</v>
      </c>
      <c r="G364" s="128">
        <f t="shared" si="35"/>
        <v>0.54949999999999999</v>
      </c>
      <c r="H364" s="126">
        <v>35</v>
      </c>
      <c r="I364" s="128">
        <f t="shared" si="36"/>
        <v>0.47100000000000003</v>
      </c>
      <c r="J364" s="126">
        <v>30</v>
      </c>
      <c r="K364" s="125" t="s">
        <v>136</v>
      </c>
      <c r="L364" s="129" t="s">
        <v>136</v>
      </c>
      <c r="M364" s="125" t="s">
        <v>136</v>
      </c>
      <c r="N364" s="125" t="s">
        <v>136</v>
      </c>
      <c r="O364" s="125" t="s">
        <v>136</v>
      </c>
      <c r="P364" s="57" t="s">
        <v>136</v>
      </c>
      <c r="Q364" s="57" t="s">
        <v>136</v>
      </c>
      <c r="R364" s="57" t="s">
        <v>136</v>
      </c>
      <c r="S364" s="57" t="s">
        <v>136</v>
      </c>
      <c r="T364" s="58" t="s">
        <v>136</v>
      </c>
      <c r="U364" s="58" t="s">
        <v>136</v>
      </c>
      <c r="V364" s="58" t="s">
        <v>136</v>
      </c>
      <c r="W364" s="58" t="s">
        <v>136</v>
      </c>
      <c r="X364" s="125" t="s">
        <v>136</v>
      </c>
      <c r="Y364" s="125" t="s">
        <v>136</v>
      </c>
      <c r="Z364" s="125" t="s">
        <v>136</v>
      </c>
      <c r="AA364" s="125" t="s">
        <v>136</v>
      </c>
      <c r="AB364" s="125" t="s">
        <v>136</v>
      </c>
      <c r="AC364" s="59" t="s">
        <v>136</v>
      </c>
      <c r="AD364" s="59" t="s">
        <v>136</v>
      </c>
      <c r="AE364" s="59" t="s">
        <v>136</v>
      </c>
      <c r="AF364" s="59" t="s">
        <v>136</v>
      </c>
      <c r="AG364" s="126" t="s">
        <v>136</v>
      </c>
      <c r="AH364" s="193"/>
    </row>
    <row r="365" spans="1:34" s="56" customFormat="1" ht="47.25" x14ac:dyDescent="0.25">
      <c r="A365" s="126">
        <v>263</v>
      </c>
      <c r="B365" s="125" t="str">
        <f>'Приложение № 3'!B310</f>
        <v>ул. Комбинасткая, от 
ул. Аграрной до 
просп. Губкина</v>
      </c>
      <c r="C365" s="127">
        <v>8.5</v>
      </c>
      <c r="D365" s="126">
        <v>85000</v>
      </c>
      <c r="E365" s="128">
        <f t="shared" si="37"/>
        <v>3.4</v>
      </c>
      <c r="F365" s="126">
        <v>40</v>
      </c>
      <c r="G365" s="128">
        <f t="shared" si="35"/>
        <v>2.9750000000000001</v>
      </c>
      <c r="H365" s="126">
        <v>35</v>
      </c>
      <c r="I365" s="128">
        <f t="shared" si="36"/>
        <v>2.5499999999999998</v>
      </c>
      <c r="J365" s="126">
        <v>30</v>
      </c>
      <c r="K365" s="125" t="s">
        <v>136</v>
      </c>
      <c r="L365" s="129" t="s">
        <v>136</v>
      </c>
      <c r="M365" s="125" t="s">
        <v>136</v>
      </c>
      <c r="N365" s="125" t="s">
        <v>136</v>
      </c>
      <c r="O365" s="125" t="s">
        <v>136</v>
      </c>
      <c r="P365" s="57" t="s">
        <v>136</v>
      </c>
      <c r="Q365" s="57" t="s">
        <v>136</v>
      </c>
      <c r="R365" s="57" t="s">
        <v>136</v>
      </c>
      <c r="S365" s="57" t="s">
        <v>136</v>
      </c>
      <c r="T365" s="58" t="s">
        <v>136</v>
      </c>
      <c r="U365" s="58" t="s">
        <v>136</v>
      </c>
      <c r="V365" s="58" t="s">
        <v>136</v>
      </c>
      <c r="W365" s="58" t="s">
        <v>136</v>
      </c>
      <c r="X365" s="125" t="s">
        <v>136</v>
      </c>
      <c r="Y365" s="125" t="s">
        <v>136</v>
      </c>
      <c r="Z365" s="125" t="s">
        <v>136</v>
      </c>
      <c r="AA365" s="125" t="s">
        <v>136</v>
      </c>
      <c r="AB365" s="125" t="s">
        <v>136</v>
      </c>
      <c r="AC365" s="59" t="s">
        <v>136</v>
      </c>
      <c r="AD365" s="59" t="s">
        <v>136</v>
      </c>
      <c r="AE365" s="59" t="s">
        <v>136</v>
      </c>
      <c r="AF365" s="59" t="s">
        <v>136</v>
      </c>
      <c r="AG365" s="126" t="s">
        <v>136</v>
      </c>
      <c r="AH365" s="193"/>
    </row>
    <row r="366" spans="1:34" s="56" customFormat="1" ht="47.25" x14ac:dyDescent="0.25">
      <c r="A366" s="126">
        <v>264</v>
      </c>
      <c r="B366" s="125" t="str">
        <f>'Приложение № 3'!B311</f>
        <v>ул. Энергетиков, от 
ул. Малунцева до 
ул. Энтузиастов</v>
      </c>
      <c r="C366" s="127">
        <v>1.8</v>
      </c>
      <c r="D366" s="126">
        <v>18000</v>
      </c>
      <c r="E366" s="128">
        <f t="shared" si="37"/>
        <v>0.72</v>
      </c>
      <c r="F366" s="126">
        <v>40</v>
      </c>
      <c r="G366" s="128">
        <f t="shared" si="35"/>
        <v>0.63</v>
      </c>
      <c r="H366" s="126">
        <v>35</v>
      </c>
      <c r="I366" s="128">
        <f t="shared" si="36"/>
        <v>0.54</v>
      </c>
      <c r="J366" s="126">
        <v>30</v>
      </c>
      <c r="K366" s="125" t="s">
        <v>136</v>
      </c>
      <c r="L366" s="129" t="s">
        <v>136</v>
      </c>
      <c r="M366" s="125" t="s">
        <v>136</v>
      </c>
      <c r="N366" s="125" t="s">
        <v>136</v>
      </c>
      <c r="O366" s="125" t="s">
        <v>136</v>
      </c>
      <c r="P366" s="57" t="s">
        <v>136</v>
      </c>
      <c r="Q366" s="57" t="s">
        <v>136</v>
      </c>
      <c r="R366" s="57" t="s">
        <v>136</v>
      </c>
      <c r="S366" s="57" t="s">
        <v>136</v>
      </c>
      <c r="T366" s="58" t="s">
        <v>136</v>
      </c>
      <c r="U366" s="58" t="s">
        <v>136</v>
      </c>
      <c r="V366" s="58" t="s">
        <v>136</v>
      </c>
      <c r="W366" s="58" t="s">
        <v>136</v>
      </c>
      <c r="X366" s="125" t="s">
        <v>136</v>
      </c>
      <c r="Y366" s="125" t="s">
        <v>136</v>
      </c>
      <c r="Z366" s="125" t="s">
        <v>136</v>
      </c>
      <c r="AA366" s="125" t="s">
        <v>136</v>
      </c>
      <c r="AB366" s="125" t="s">
        <v>136</v>
      </c>
      <c r="AC366" s="59" t="s">
        <v>136</v>
      </c>
      <c r="AD366" s="59" t="s">
        <v>136</v>
      </c>
      <c r="AE366" s="59" t="s">
        <v>136</v>
      </c>
      <c r="AF366" s="59" t="s">
        <v>136</v>
      </c>
      <c r="AG366" s="126" t="s">
        <v>136</v>
      </c>
      <c r="AH366" s="193"/>
    </row>
    <row r="367" spans="1:34" s="56" customFormat="1" ht="47.25" x14ac:dyDescent="0.25">
      <c r="A367" s="126">
        <v>265</v>
      </c>
      <c r="B367" s="125" t="str">
        <f>'Приложение № 3'!B312</f>
        <v>ул. 2-я Кольцевая, от 
ул. Березовой до 
ул. 2-й Дачной</v>
      </c>
      <c r="C367" s="127">
        <v>1.03</v>
      </c>
      <c r="D367" s="126">
        <v>8240</v>
      </c>
      <c r="E367" s="128">
        <f t="shared" si="37"/>
        <v>0.41200000000000003</v>
      </c>
      <c r="F367" s="126">
        <v>40</v>
      </c>
      <c r="G367" s="128">
        <f t="shared" si="35"/>
        <v>0.36050000000000004</v>
      </c>
      <c r="H367" s="126">
        <v>35</v>
      </c>
      <c r="I367" s="128">
        <f t="shared" si="36"/>
        <v>0.309</v>
      </c>
      <c r="J367" s="126">
        <v>30</v>
      </c>
      <c r="K367" s="125" t="s">
        <v>136</v>
      </c>
      <c r="L367" s="129" t="s">
        <v>136</v>
      </c>
      <c r="M367" s="125" t="s">
        <v>136</v>
      </c>
      <c r="N367" s="125" t="s">
        <v>136</v>
      </c>
      <c r="O367" s="125" t="s">
        <v>136</v>
      </c>
      <c r="P367" s="57" t="s">
        <v>136</v>
      </c>
      <c r="Q367" s="57" t="s">
        <v>136</v>
      </c>
      <c r="R367" s="57" t="s">
        <v>136</v>
      </c>
      <c r="S367" s="57" t="s">
        <v>136</v>
      </c>
      <c r="T367" s="58" t="s">
        <v>136</v>
      </c>
      <c r="U367" s="58" t="s">
        <v>136</v>
      </c>
      <c r="V367" s="58" t="s">
        <v>136</v>
      </c>
      <c r="W367" s="58" t="s">
        <v>136</v>
      </c>
      <c r="X367" s="125" t="s">
        <v>136</v>
      </c>
      <c r="Y367" s="125" t="s">
        <v>136</v>
      </c>
      <c r="Z367" s="125" t="s">
        <v>136</v>
      </c>
      <c r="AA367" s="125" t="s">
        <v>136</v>
      </c>
      <c r="AB367" s="125" t="s">
        <v>136</v>
      </c>
      <c r="AC367" s="59" t="s">
        <v>136</v>
      </c>
      <c r="AD367" s="59" t="s">
        <v>136</v>
      </c>
      <c r="AE367" s="59" t="s">
        <v>136</v>
      </c>
      <c r="AF367" s="59" t="s">
        <v>136</v>
      </c>
      <c r="AG367" s="126" t="s">
        <v>136</v>
      </c>
      <c r="AH367" s="193"/>
    </row>
    <row r="368" spans="1:34" s="56" customFormat="1" ht="47.25" x14ac:dyDescent="0.25">
      <c r="A368" s="126">
        <v>266</v>
      </c>
      <c r="B368" s="125" t="str">
        <f>'Приложение № 3'!B313</f>
        <v>ул. Волховстроя, от 
ул. 2-й Дачной до 
ул. Кемеровской</v>
      </c>
      <c r="C368" s="127">
        <v>1.03</v>
      </c>
      <c r="D368" s="126">
        <v>10300</v>
      </c>
      <c r="E368" s="128">
        <f t="shared" si="37"/>
        <v>0.51500000000000001</v>
      </c>
      <c r="F368" s="126">
        <v>50</v>
      </c>
      <c r="G368" s="128">
        <f t="shared" si="35"/>
        <v>0.46350000000000002</v>
      </c>
      <c r="H368" s="126">
        <v>45</v>
      </c>
      <c r="I368" s="128">
        <f t="shared" si="36"/>
        <v>0.41200000000000003</v>
      </c>
      <c r="J368" s="126">
        <v>40</v>
      </c>
      <c r="K368" s="125" t="s">
        <v>136</v>
      </c>
      <c r="L368" s="129" t="s">
        <v>136</v>
      </c>
      <c r="M368" s="125" t="s">
        <v>136</v>
      </c>
      <c r="N368" s="125" t="s">
        <v>136</v>
      </c>
      <c r="O368" s="125" t="s">
        <v>136</v>
      </c>
      <c r="P368" s="57" t="s">
        <v>136</v>
      </c>
      <c r="Q368" s="57" t="s">
        <v>136</v>
      </c>
      <c r="R368" s="57" t="s">
        <v>136</v>
      </c>
      <c r="S368" s="57" t="s">
        <v>136</v>
      </c>
      <c r="T368" s="58" t="s">
        <v>136</v>
      </c>
      <c r="U368" s="58" t="s">
        <v>136</v>
      </c>
      <c r="V368" s="58" t="s">
        <v>136</v>
      </c>
      <c r="W368" s="58" t="s">
        <v>136</v>
      </c>
      <c r="X368" s="125" t="s">
        <v>136</v>
      </c>
      <c r="Y368" s="125" t="s">
        <v>136</v>
      </c>
      <c r="Z368" s="125" t="s">
        <v>136</v>
      </c>
      <c r="AA368" s="125" t="s">
        <v>136</v>
      </c>
      <c r="AB368" s="125" t="s">
        <v>136</v>
      </c>
      <c r="AC368" s="59" t="s">
        <v>136</v>
      </c>
      <c r="AD368" s="59" t="s">
        <v>136</v>
      </c>
      <c r="AE368" s="59" t="s">
        <v>136</v>
      </c>
      <c r="AF368" s="59" t="s">
        <v>136</v>
      </c>
      <c r="AG368" s="126" t="s">
        <v>136</v>
      </c>
      <c r="AH368" s="193"/>
    </row>
    <row r="369" spans="1:34" s="56" customFormat="1" ht="47.25" x14ac:dyDescent="0.25">
      <c r="A369" s="126">
        <v>267</v>
      </c>
      <c r="B369" s="125" t="str">
        <f>'Приложение № 3'!B314</f>
        <v>ул. 1-я Затонская, от 
ул. Красный Путь до дома 1 
по ул. 2-й Затонской</v>
      </c>
      <c r="C369" s="127">
        <v>0.45</v>
      </c>
      <c r="D369" s="126">
        <v>2250</v>
      </c>
      <c r="E369" s="128">
        <f t="shared" si="37"/>
        <v>0.18</v>
      </c>
      <c r="F369" s="126">
        <v>40</v>
      </c>
      <c r="G369" s="128">
        <f t="shared" si="35"/>
        <v>0.1575</v>
      </c>
      <c r="H369" s="126">
        <v>35</v>
      </c>
      <c r="I369" s="128">
        <f t="shared" si="36"/>
        <v>0.13500000000000001</v>
      </c>
      <c r="J369" s="126">
        <v>30</v>
      </c>
      <c r="K369" s="125" t="s">
        <v>136</v>
      </c>
      <c r="L369" s="129" t="s">
        <v>136</v>
      </c>
      <c r="M369" s="125" t="s">
        <v>136</v>
      </c>
      <c r="N369" s="125" t="s">
        <v>136</v>
      </c>
      <c r="O369" s="125" t="s">
        <v>136</v>
      </c>
      <c r="P369" s="57" t="s">
        <v>136</v>
      </c>
      <c r="Q369" s="57" t="s">
        <v>136</v>
      </c>
      <c r="R369" s="57" t="s">
        <v>136</v>
      </c>
      <c r="S369" s="57" t="s">
        <v>136</v>
      </c>
      <c r="T369" s="58" t="s">
        <v>136</v>
      </c>
      <c r="U369" s="58" t="s">
        <v>136</v>
      </c>
      <c r="V369" s="58" t="s">
        <v>136</v>
      </c>
      <c r="W369" s="58" t="s">
        <v>136</v>
      </c>
      <c r="X369" s="125" t="s">
        <v>136</v>
      </c>
      <c r="Y369" s="125" t="s">
        <v>136</v>
      </c>
      <c r="Z369" s="125" t="s">
        <v>136</v>
      </c>
      <c r="AA369" s="125" t="s">
        <v>136</v>
      </c>
      <c r="AB369" s="125" t="s">
        <v>136</v>
      </c>
      <c r="AC369" s="59" t="s">
        <v>136</v>
      </c>
      <c r="AD369" s="59" t="s">
        <v>136</v>
      </c>
      <c r="AE369" s="59" t="s">
        <v>136</v>
      </c>
      <c r="AF369" s="59" t="s">
        <v>136</v>
      </c>
      <c r="AG369" s="126" t="s">
        <v>136</v>
      </c>
      <c r="AH369" s="193"/>
    </row>
    <row r="370" spans="1:34" s="56" customFormat="1" ht="47.25" x14ac:dyDescent="0.25">
      <c r="A370" s="126">
        <v>268</v>
      </c>
      <c r="B370" s="125" t="str">
        <f>'Приложение № 3'!B315</f>
        <v>ул. 2-я Дачная, от 
ул. Красный Путь до 
ул. 8-й Кольцевой</v>
      </c>
      <c r="C370" s="127">
        <v>1.06</v>
      </c>
      <c r="D370" s="126">
        <v>9540</v>
      </c>
      <c r="E370" s="128">
        <f t="shared" si="37"/>
        <v>0.42400000000000004</v>
      </c>
      <c r="F370" s="126">
        <v>40</v>
      </c>
      <c r="G370" s="128">
        <f t="shared" si="35"/>
        <v>0.371</v>
      </c>
      <c r="H370" s="126">
        <v>35</v>
      </c>
      <c r="I370" s="128">
        <f t="shared" si="36"/>
        <v>0.318</v>
      </c>
      <c r="J370" s="126">
        <v>30</v>
      </c>
      <c r="K370" s="125" t="s">
        <v>136</v>
      </c>
      <c r="L370" s="129" t="s">
        <v>136</v>
      </c>
      <c r="M370" s="125" t="s">
        <v>136</v>
      </c>
      <c r="N370" s="125" t="s">
        <v>136</v>
      </c>
      <c r="O370" s="125" t="s">
        <v>136</v>
      </c>
      <c r="P370" s="57" t="s">
        <v>136</v>
      </c>
      <c r="Q370" s="57" t="s">
        <v>136</v>
      </c>
      <c r="R370" s="57" t="s">
        <v>136</v>
      </c>
      <c r="S370" s="57" t="s">
        <v>136</v>
      </c>
      <c r="T370" s="58" t="s">
        <v>136</v>
      </c>
      <c r="U370" s="58" t="s">
        <v>136</v>
      </c>
      <c r="V370" s="58" t="s">
        <v>136</v>
      </c>
      <c r="W370" s="58" t="s">
        <v>136</v>
      </c>
      <c r="X370" s="125" t="s">
        <v>136</v>
      </c>
      <c r="Y370" s="125" t="s">
        <v>136</v>
      </c>
      <c r="Z370" s="125" t="s">
        <v>136</v>
      </c>
      <c r="AA370" s="125" t="s">
        <v>136</v>
      </c>
      <c r="AB370" s="125" t="s">
        <v>136</v>
      </c>
      <c r="AC370" s="59" t="s">
        <v>136</v>
      </c>
      <c r="AD370" s="59" t="s">
        <v>136</v>
      </c>
      <c r="AE370" s="59" t="s">
        <v>136</v>
      </c>
      <c r="AF370" s="59" t="s">
        <v>136</v>
      </c>
      <c r="AG370" s="126" t="s">
        <v>136</v>
      </c>
      <c r="AH370" s="193"/>
    </row>
    <row r="371" spans="1:34" s="56" customFormat="1" ht="47.25" x14ac:dyDescent="0.25">
      <c r="A371" s="126">
        <v>269</v>
      </c>
      <c r="B371" s="125" t="str">
        <f>'Приложение № 3'!B316</f>
        <v>ул. 1-я Поселковая, от 
ул. Блюхера до 
ул. 2-й Поселковой</v>
      </c>
      <c r="C371" s="127">
        <v>0.42</v>
      </c>
      <c r="D371" s="126">
        <v>2520</v>
      </c>
      <c r="E371" s="128">
        <f t="shared" si="37"/>
        <v>0.16800000000000001</v>
      </c>
      <c r="F371" s="126">
        <v>40</v>
      </c>
      <c r="G371" s="128">
        <f t="shared" si="35"/>
        <v>0.14699999999999999</v>
      </c>
      <c r="H371" s="126">
        <v>35</v>
      </c>
      <c r="I371" s="128">
        <f t="shared" si="36"/>
        <v>0.126</v>
      </c>
      <c r="J371" s="126">
        <v>30</v>
      </c>
      <c r="K371" s="125" t="s">
        <v>136</v>
      </c>
      <c r="L371" s="129" t="s">
        <v>136</v>
      </c>
      <c r="M371" s="125" t="s">
        <v>136</v>
      </c>
      <c r="N371" s="125" t="s">
        <v>136</v>
      </c>
      <c r="O371" s="125" t="s">
        <v>136</v>
      </c>
      <c r="P371" s="57" t="s">
        <v>136</v>
      </c>
      <c r="Q371" s="57" t="s">
        <v>136</v>
      </c>
      <c r="R371" s="57" t="s">
        <v>136</v>
      </c>
      <c r="S371" s="57" t="s">
        <v>136</v>
      </c>
      <c r="T371" s="58" t="s">
        <v>136</v>
      </c>
      <c r="U371" s="58" t="s">
        <v>136</v>
      </c>
      <c r="V371" s="58" t="s">
        <v>136</v>
      </c>
      <c r="W371" s="58" t="s">
        <v>136</v>
      </c>
      <c r="X371" s="125" t="s">
        <v>136</v>
      </c>
      <c r="Y371" s="125" t="s">
        <v>136</v>
      </c>
      <c r="Z371" s="125" t="s">
        <v>136</v>
      </c>
      <c r="AA371" s="125" t="s">
        <v>136</v>
      </c>
      <c r="AB371" s="125" t="s">
        <v>136</v>
      </c>
      <c r="AC371" s="59" t="s">
        <v>136</v>
      </c>
      <c r="AD371" s="59" t="s">
        <v>136</v>
      </c>
      <c r="AE371" s="59" t="s">
        <v>136</v>
      </c>
      <c r="AF371" s="59" t="s">
        <v>136</v>
      </c>
      <c r="AG371" s="126" t="s">
        <v>136</v>
      </c>
      <c r="AH371" s="193"/>
    </row>
    <row r="372" spans="1:34" s="56" customFormat="1" ht="47.25" x14ac:dyDescent="0.25">
      <c r="A372" s="126">
        <v>270</v>
      </c>
      <c r="B372" s="125" t="str">
        <f>'Приложение № 3'!B317</f>
        <v>ул. 2-я Поселковая, от 
ул. 1-й Поселковой до 
ул. 4-й Поселковой</v>
      </c>
      <c r="C372" s="127">
        <v>0.6</v>
      </c>
      <c r="D372" s="126">
        <v>6000</v>
      </c>
      <c r="E372" s="128">
        <f t="shared" si="37"/>
        <v>0.24</v>
      </c>
      <c r="F372" s="126">
        <v>40</v>
      </c>
      <c r="G372" s="128">
        <f t="shared" si="35"/>
        <v>0.21</v>
      </c>
      <c r="H372" s="126">
        <v>35</v>
      </c>
      <c r="I372" s="128">
        <f t="shared" si="36"/>
        <v>0.18</v>
      </c>
      <c r="J372" s="126">
        <v>30</v>
      </c>
      <c r="K372" s="125" t="s">
        <v>136</v>
      </c>
      <c r="L372" s="129" t="s">
        <v>136</v>
      </c>
      <c r="M372" s="125" t="s">
        <v>136</v>
      </c>
      <c r="N372" s="125" t="s">
        <v>136</v>
      </c>
      <c r="O372" s="125" t="s">
        <v>136</v>
      </c>
      <c r="P372" s="57" t="s">
        <v>136</v>
      </c>
      <c r="Q372" s="57" t="s">
        <v>136</v>
      </c>
      <c r="R372" s="57" t="s">
        <v>136</v>
      </c>
      <c r="S372" s="57" t="s">
        <v>136</v>
      </c>
      <c r="T372" s="58" t="s">
        <v>136</v>
      </c>
      <c r="U372" s="58" t="s">
        <v>136</v>
      </c>
      <c r="V372" s="58" t="s">
        <v>136</v>
      </c>
      <c r="W372" s="58" t="s">
        <v>136</v>
      </c>
      <c r="X372" s="125" t="s">
        <v>136</v>
      </c>
      <c r="Y372" s="125" t="s">
        <v>136</v>
      </c>
      <c r="Z372" s="125" t="s">
        <v>136</v>
      </c>
      <c r="AA372" s="125" t="s">
        <v>136</v>
      </c>
      <c r="AB372" s="125" t="s">
        <v>136</v>
      </c>
      <c r="AC372" s="59" t="s">
        <v>136</v>
      </c>
      <c r="AD372" s="59" t="s">
        <v>136</v>
      </c>
      <c r="AE372" s="59" t="s">
        <v>136</v>
      </c>
      <c r="AF372" s="59" t="s">
        <v>136</v>
      </c>
      <c r="AG372" s="126" t="s">
        <v>136</v>
      </c>
      <c r="AH372" s="193"/>
    </row>
    <row r="373" spans="1:34" s="56" customFormat="1" ht="47.25" x14ac:dyDescent="0.25">
      <c r="A373" s="126">
        <v>271</v>
      </c>
      <c r="B373" s="125" t="str">
        <f>'Приложение № 3'!B318</f>
        <v>ул. 4-я Поселковая, от 
ул. 2-й Поселковой до 
ул. Химиков</v>
      </c>
      <c r="C373" s="127">
        <v>1.4</v>
      </c>
      <c r="D373" s="126">
        <v>11200</v>
      </c>
      <c r="E373" s="128">
        <f t="shared" si="37"/>
        <v>0.56000000000000005</v>
      </c>
      <c r="F373" s="126">
        <v>40</v>
      </c>
      <c r="G373" s="128">
        <f t="shared" si="35"/>
        <v>0.49</v>
      </c>
      <c r="H373" s="126">
        <v>35</v>
      </c>
      <c r="I373" s="128">
        <f t="shared" si="36"/>
        <v>0.42</v>
      </c>
      <c r="J373" s="126">
        <v>30</v>
      </c>
      <c r="K373" s="125" t="s">
        <v>136</v>
      </c>
      <c r="L373" s="129" t="s">
        <v>136</v>
      </c>
      <c r="M373" s="125" t="s">
        <v>136</v>
      </c>
      <c r="N373" s="125" t="s">
        <v>136</v>
      </c>
      <c r="O373" s="125" t="s">
        <v>136</v>
      </c>
      <c r="P373" s="57" t="s">
        <v>136</v>
      </c>
      <c r="Q373" s="57" t="s">
        <v>136</v>
      </c>
      <c r="R373" s="57" t="s">
        <v>136</v>
      </c>
      <c r="S373" s="57" t="s">
        <v>136</v>
      </c>
      <c r="T373" s="58" t="s">
        <v>136</v>
      </c>
      <c r="U373" s="58" t="s">
        <v>136</v>
      </c>
      <c r="V373" s="58" t="s">
        <v>136</v>
      </c>
      <c r="W373" s="58" t="s">
        <v>136</v>
      </c>
      <c r="X373" s="125" t="s">
        <v>136</v>
      </c>
      <c r="Y373" s="125" t="s">
        <v>136</v>
      </c>
      <c r="Z373" s="125" t="s">
        <v>136</v>
      </c>
      <c r="AA373" s="125" t="s">
        <v>136</v>
      </c>
      <c r="AB373" s="125" t="s">
        <v>136</v>
      </c>
      <c r="AC373" s="59" t="s">
        <v>136</v>
      </c>
      <c r="AD373" s="59" t="s">
        <v>136</v>
      </c>
      <c r="AE373" s="59" t="s">
        <v>136</v>
      </c>
      <c r="AF373" s="59" t="s">
        <v>136</v>
      </c>
      <c r="AG373" s="126" t="s">
        <v>136</v>
      </c>
      <c r="AH373" s="193"/>
    </row>
    <row r="374" spans="1:34" s="56" customFormat="1" ht="47.25" x14ac:dyDescent="0.25">
      <c r="A374" s="126">
        <v>272</v>
      </c>
      <c r="B374" s="125" t="str">
        <f>'Приложение № 3'!B319</f>
        <v>ул. 4-я Северная, от 
ул. Красный Путь до 
ул. Волховстроя</v>
      </c>
      <c r="C374" s="127">
        <v>0.3</v>
      </c>
      <c r="D374" s="126">
        <v>2400</v>
      </c>
      <c r="E374" s="128">
        <f t="shared" si="37"/>
        <v>0.12</v>
      </c>
      <c r="F374" s="126">
        <v>40</v>
      </c>
      <c r="G374" s="128">
        <f t="shared" si="35"/>
        <v>0.105</v>
      </c>
      <c r="H374" s="126">
        <v>35</v>
      </c>
      <c r="I374" s="128">
        <f t="shared" si="36"/>
        <v>0.09</v>
      </c>
      <c r="J374" s="126">
        <v>30</v>
      </c>
      <c r="K374" s="125" t="s">
        <v>136</v>
      </c>
      <c r="L374" s="129" t="s">
        <v>136</v>
      </c>
      <c r="M374" s="125" t="s">
        <v>136</v>
      </c>
      <c r="N374" s="125" t="s">
        <v>136</v>
      </c>
      <c r="O374" s="125" t="s">
        <v>136</v>
      </c>
      <c r="P374" s="57" t="s">
        <v>136</v>
      </c>
      <c r="Q374" s="57" t="s">
        <v>136</v>
      </c>
      <c r="R374" s="57" t="s">
        <v>136</v>
      </c>
      <c r="S374" s="57" t="s">
        <v>136</v>
      </c>
      <c r="T374" s="58" t="s">
        <v>136</v>
      </c>
      <c r="U374" s="58" t="s">
        <v>136</v>
      </c>
      <c r="V374" s="58" t="s">
        <v>136</v>
      </c>
      <c r="W374" s="58" t="s">
        <v>136</v>
      </c>
      <c r="X374" s="125" t="s">
        <v>136</v>
      </c>
      <c r="Y374" s="125" t="s">
        <v>136</v>
      </c>
      <c r="Z374" s="125" t="s">
        <v>136</v>
      </c>
      <c r="AA374" s="125" t="s">
        <v>136</v>
      </c>
      <c r="AB374" s="125" t="s">
        <v>136</v>
      </c>
      <c r="AC374" s="59" t="s">
        <v>136</v>
      </c>
      <c r="AD374" s="59" t="s">
        <v>136</v>
      </c>
      <c r="AE374" s="59" t="s">
        <v>136</v>
      </c>
      <c r="AF374" s="59" t="s">
        <v>136</v>
      </c>
      <c r="AG374" s="126" t="s">
        <v>136</v>
      </c>
      <c r="AH374" s="193"/>
    </row>
    <row r="375" spans="1:34" s="56" customFormat="1" ht="47.25" x14ac:dyDescent="0.25">
      <c r="A375" s="126">
        <v>273</v>
      </c>
      <c r="B375" s="125" t="str">
        <f>'Приложение № 3'!B320</f>
        <v>ул. XX Партсъезда, от 
ул. Химиков до 
ул. Мамина-Сибиряка</v>
      </c>
      <c r="C375" s="127">
        <v>1.75</v>
      </c>
      <c r="D375" s="126">
        <v>10500</v>
      </c>
      <c r="E375" s="128">
        <f t="shared" si="37"/>
        <v>0.7</v>
      </c>
      <c r="F375" s="126">
        <v>40</v>
      </c>
      <c r="G375" s="128">
        <f t="shared" si="35"/>
        <v>0.61250000000000004</v>
      </c>
      <c r="H375" s="126">
        <v>35</v>
      </c>
      <c r="I375" s="128">
        <f t="shared" si="36"/>
        <v>0.52500000000000002</v>
      </c>
      <c r="J375" s="126">
        <v>30</v>
      </c>
      <c r="K375" s="125" t="s">
        <v>136</v>
      </c>
      <c r="L375" s="129" t="s">
        <v>136</v>
      </c>
      <c r="M375" s="125" t="s">
        <v>136</v>
      </c>
      <c r="N375" s="125" t="s">
        <v>136</v>
      </c>
      <c r="O375" s="125" t="s">
        <v>136</v>
      </c>
      <c r="P375" s="57" t="s">
        <v>136</v>
      </c>
      <c r="Q375" s="57" t="s">
        <v>136</v>
      </c>
      <c r="R375" s="57" t="s">
        <v>136</v>
      </c>
      <c r="S375" s="57" t="s">
        <v>136</v>
      </c>
      <c r="T375" s="58" t="s">
        <v>136</v>
      </c>
      <c r="U375" s="58" t="s">
        <v>136</v>
      </c>
      <c r="V375" s="58" t="s">
        <v>136</v>
      </c>
      <c r="W375" s="58" t="s">
        <v>136</v>
      </c>
      <c r="X375" s="125" t="s">
        <v>136</v>
      </c>
      <c r="Y375" s="125" t="s">
        <v>136</v>
      </c>
      <c r="Z375" s="125" t="s">
        <v>136</v>
      </c>
      <c r="AA375" s="125" t="s">
        <v>136</v>
      </c>
      <c r="AB375" s="125" t="s">
        <v>136</v>
      </c>
      <c r="AC375" s="59" t="s">
        <v>136</v>
      </c>
      <c r="AD375" s="59" t="s">
        <v>136</v>
      </c>
      <c r="AE375" s="59" t="s">
        <v>136</v>
      </c>
      <c r="AF375" s="59" t="s">
        <v>136</v>
      </c>
      <c r="AG375" s="126" t="s">
        <v>136</v>
      </c>
      <c r="AH375" s="193"/>
    </row>
    <row r="376" spans="1:34" s="56" customFormat="1" ht="47.25" x14ac:dyDescent="0.25">
      <c r="A376" s="126">
        <v>274</v>
      </c>
      <c r="B376" s="125" t="str">
        <f>'Приложение № 3'!B321</f>
        <v>ул. XIX Партсъезда, от 
ул. Малунцева до дома 35 
по ул. XIX Партсъезда</v>
      </c>
      <c r="C376" s="127">
        <v>1.4</v>
      </c>
      <c r="D376" s="126">
        <v>8400</v>
      </c>
      <c r="E376" s="128">
        <f t="shared" si="37"/>
        <v>0.56000000000000005</v>
      </c>
      <c r="F376" s="126">
        <v>40</v>
      </c>
      <c r="G376" s="128">
        <f t="shared" si="35"/>
        <v>0.49</v>
      </c>
      <c r="H376" s="126">
        <v>35</v>
      </c>
      <c r="I376" s="128">
        <f t="shared" si="36"/>
        <v>0.42</v>
      </c>
      <c r="J376" s="126">
        <v>30</v>
      </c>
      <c r="K376" s="125" t="s">
        <v>136</v>
      </c>
      <c r="L376" s="129" t="s">
        <v>136</v>
      </c>
      <c r="M376" s="125" t="s">
        <v>136</v>
      </c>
      <c r="N376" s="125" t="s">
        <v>136</v>
      </c>
      <c r="O376" s="125" t="s">
        <v>136</v>
      </c>
      <c r="P376" s="57" t="s">
        <v>136</v>
      </c>
      <c r="Q376" s="57" t="s">
        <v>136</v>
      </c>
      <c r="R376" s="57" t="s">
        <v>136</v>
      </c>
      <c r="S376" s="57" t="s">
        <v>136</v>
      </c>
      <c r="T376" s="58" t="s">
        <v>136</v>
      </c>
      <c r="U376" s="58" t="s">
        <v>136</v>
      </c>
      <c r="V376" s="58" t="s">
        <v>136</v>
      </c>
      <c r="W376" s="58" t="s">
        <v>136</v>
      </c>
      <c r="X376" s="125" t="s">
        <v>136</v>
      </c>
      <c r="Y376" s="125" t="s">
        <v>136</v>
      </c>
      <c r="Z376" s="125" t="s">
        <v>136</v>
      </c>
      <c r="AA376" s="125" t="s">
        <v>136</v>
      </c>
      <c r="AB376" s="125" t="s">
        <v>136</v>
      </c>
      <c r="AC376" s="59" t="s">
        <v>136</v>
      </c>
      <c r="AD376" s="59" t="s">
        <v>136</v>
      </c>
      <c r="AE376" s="59" t="s">
        <v>136</v>
      </c>
      <c r="AF376" s="59" t="s">
        <v>136</v>
      </c>
      <c r="AG376" s="126" t="s">
        <v>136</v>
      </c>
      <c r="AH376" s="193"/>
    </row>
    <row r="377" spans="1:34" s="56" customFormat="1" ht="47.25" x14ac:dyDescent="0.25">
      <c r="A377" s="126">
        <v>275</v>
      </c>
      <c r="B377" s="125" t="str">
        <f>'Приложение № 3'!B322</f>
        <v>ул. Мамина-Сибиряка, 
от просп. Мира до 
ул. Энтузиастов</v>
      </c>
      <c r="C377" s="127">
        <v>1.36</v>
      </c>
      <c r="D377" s="126">
        <v>13600</v>
      </c>
      <c r="E377" s="128">
        <f t="shared" si="37"/>
        <v>0.54400000000000004</v>
      </c>
      <c r="F377" s="126">
        <v>40</v>
      </c>
      <c r="G377" s="128">
        <f t="shared" si="35"/>
        <v>0.47600000000000003</v>
      </c>
      <c r="H377" s="126">
        <v>35</v>
      </c>
      <c r="I377" s="128">
        <f t="shared" si="36"/>
        <v>0.40800000000000003</v>
      </c>
      <c r="J377" s="126">
        <v>30</v>
      </c>
      <c r="K377" s="125" t="s">
        <v>136</v>
      </c>
      <c r="L377" s="129" t="s">
        <v>136</v>
      </c>
      <c r="M377" s="125" t="s">
        <v>136</v>
      </c>
      <c r="N377" s="125" t="s">
        <v>136</v>
      </c>
      <c r="O377" s="125" t="s">
        <v>136</v>
      </c>
      <c r="P377" s="57" t="s">
        <v>136</v>
      </c>
      <c r="Q377" s="57" t="s">
        <v>136</v>
      </c>
      <c r="R377" s="57" t="s">
        <v>136</v>
      </c>
      <c r="S377" s="57" t="s">
        <v>136</v>
      </c>
      <c r="T377" s="58" t="s">
        <v>136</v>
      </c>
      <c r="U377" s="58" t="s">
        <v>136</v>
      </c>
      <c r="V377" s="58" t="s">
        <v>136</v>
      </c>
      <c r="W377" s="58" t="s">
        <v>136</v>
      </c>
      <c r="X377" s="125" t="s">
        <v>136</v>
      </c>
      <c r="Y377" s="125" t="s">
        <v>136</v>
      </c>
      <c r="Z377" s="125" t="s">
        <v>136</v>
      </c>
      <c r="AA377" s="125" t="s">
        <v>136</v>
      </c>
      <c r="AB377" s="125" t="s">
        <v>136</v>
      </c>
      <c r="AC377" s="59" t="s">
        <v>136</v>
      </c>
      <c r="AD377" s="59" t="s">
        <v>136</v>
      </c>
      <c r="AE377" s="59" t="s">
        <v>136</v>
      </c>
      <c r="AF377" s="59" t="s">
        <v>136</v>
      </c>
      <c r="AG377" s="126" t="s">
        <v>136</v>
      </c>
      <c r="AH377" s="193"/>
    </row>
    <row r="378" spans="1:34" s="56" customFormat="1" ht="47.25" x14ac:dyDescent="0.25">
      <c r="A378" s="126">
        <v>276</v>
      </c>
      <c r="B378" s="125" t="str">
        <f>'Приложение № 3'!B323</f>
        <v>ул. Тварковского, от 
ул. Андрианова до 
ул. XX Партсъезда</v>
      </c>
      <c r="C378" s="127">
        <v>0.56000000000000005</v>
      </c>
      <c r="D378" s="126">
        <v>3360</v>
      </c>
      <c r="E378" s="128">
        <f t="shared" si="37"/>
        <v>0.22400000000000003</v>
      </c>
      <c r="F378" s="126">
        <v>40</v>
      </c>
      <c r="G378" s="128">
        <f t="shared" si="35"/>
        <v>0.19600000000000001</v>
      </c>
      <c r="H378" s="126">
        <v>35</v>
      </c>
      <c r="I378" s="128">
        <f t="shared" si="36"/>
        <v>0.16800000000000001</v>
      </c>
      <c r="J378" s="126">
        <v>30</v>
      </c>
      <c r="K378" s="125" t="s">
        <v>136</v>
      </c>
      <c r="L378" s="129" t="s">
        <v>136</v>
      </c>
      <c r="M378" s="125" t="s">
        <v>136</v>
      </c>
      <c r="N378" s="125" t="s">
        <v>136</v>
      </c>
      <c r="O378" s="125" t="s">
        <v>136</v>
      </c>
      <c r="P378" s="57" t="s">
        <v>136</v>
      </c>
      <c r="Q378" s="57" t="s">
        <v>136</v>
      </c>
      <c r="R378" s="57" t="s">
        <v>136</v>
      </c>
      <c r="S378" s="57" t="s">
        <v>136</v>
      </c>
      <c r="T378" s="58" t="s">
        <v>136</v>
      </c>
      <c r="U378" s="58" t="s">
        <v>136</v>
      </c>
      <c r="V378" s="58" t="s">
        <v>136</v>
      </c>
      <c r="W378" s="58" t="s">
        <v>136</v>
      </c>
      <c r="X378" s="125" t="s">
        <v>136</v>
      </c>
      <c r="Y378" s="125" t="s">
        <v>136</v>
      </c>
      <c r="Z378" s="125" t="s">
        <v>136</v>
      </c>
      <c r="AA378" s="125" t="s">
        <v>136</v>
      </c>
      <c r="AB378" s="125" t="s">
        <v>136</v>
      </c>
      <c r="AC378" s="59" t="s">
        <v>136</v>
      </c>
      <c r="AD378" s="59" t="s">
        <v>136</v>
      </c>
      <c r="AE378" s="59" t="s">
        <v>136</v>
      </c>
      <c r="AF378" s="59" t="s">
        <v>136</v>
      </c>
      <c r="AG378" s="126" t="s">
        <v>136</v>
      </c>
      <c r="AH378" s="193"/>
    </row>
    <row r="379" spans="1:34" s="56" customFormat="1" ht="47.25" x14ac:dyDescent="0.25">
      <c r="A379" s="126">
        <v>277</v>
      </c>
      <c r="B379" s="125" t="str">
        <f>'Приложение № 3'!B324</f>
        <v>ул. Попова, от 
просп. Мира до дома 1 
по ул. Попова</v>
      </c>
      <c r="C379" s="127">
        <v>0.65</v>
      </c>
      <c r="D379" s="126">
        <v>5200</v>
      </c>
      <c r="E379" s="128">
        <f t="shared" si="37"/>
        <v>0.26</v>
      </c>
      <c r="F379" s="126">
        <v>40</v>
      </c>
      <c r="G379" s="128">
        <f t="shared" si="35"/>
        <v>0.22750000000000001</v>
      </c>
      <c r="H379" s="126">
        <v>35</v>
      </c>
      <c r="I379" s="128">
        <f t="shared" si="36"/>
        <v>0.19500000000000001</v>
      </c>
      <c r="J379" s="126">
        <v>30</v>
      </c>
      <c r="K379" s="125" t="s">
        <v>136</v>
      </c>
      <c r="L379" s="129" t="s">
        <v>136</v>
      </c>
      <c r="M379" s="125" t="s">
        <v>136</v>
      </c>
      <c r="N379" s="125" t="s">
        <v>136</v>
      </c>
      <c r="O379" s="125" t="s">
        <v>136</v>
      </c>
      <c r="P379" s="57" t="s">
        <v>136</v>
      </c>
      <c r="Q379" s="57" t="s">
        <v>136</v>
      </c>
      <c r="R379" s="57" t="s">
        <v>136</v>
      </c>
      <c r="S379" s="57" t="s">
        <v>136</v>
      </c>
      <c r="T379" s="58" t="s">
        <v>136</v>
      </c>
      <c r="U379" s="58" t="s">
        <v>136</v>
      </c>
      <c r="V379" s="58" t="s">
        <v>136</v>
      </c>
      <c r="W379" s="58" t="s">
        <v>136</v>
      </c>
      <c r="X379" s="125" t="s">
        <v>136</v>
      </c>
      <c r="Y379" s="125" t="s">
        <v>136</v>
      </c>
      <c r="Z379" s="125" t="s">
        <v>136</v>
      </c>
      <c r="AA379" s="125" t="s">
        <v>136</v>
      </c>
      <c r="AB379" s="125" t="s">
        <v>136</v>
      </c>
      <c r="AC379" s="59" t="s">
        <v>136</v>
      </c>
      <c r="AD379" s="59" t="s">
        <v>136</v>
      </c>
      <c r="AE379" s="59" t="s">
        <v>136</v>
      </c>
      <c r="AF379" s="59" t="s">
        <v>136</v>
      </c>
      <c r="AG379" s="126" t="s">
        <v>136</v>
      </c>
      <c r="AH379" s="193"/>
    </row>
    <row r="380" spans="1:34" s="56" customFormat="1" ht="47.25" x14ac:dyDescent="0.25">
      <c r="A380" s="126">
        <v>278</v>
      </c>
      <c r="B380" s="125" t="str">
        <f>'Приложение № 3'!B325</f>
        <v>ул. Малиновского, от 
ул. Красноярский тракт до 
ул. Королева</v>
      </c>
      <c r="C380" s="127">
        <v>1.43</v>
      </c>
      <c r="D380" s="126">
        <v>10010</v>
      </c>
      <c r="E380" s="128">
        <f t="shared" si="37"/>
        <v>0.57199999999999995</v>
      </c>
      <c r="F380" s="126">
        <v>40</v>
      </c>
      <c r="G380" s="128">
        <f t="shared" si="35"/>
        <v>0.50049999999999994</v>
      </c>
      <c r="H380" s="126">
        <v>35</v>
      </c>
      <c r="I380" s="128">
        <f t="shared" si="36"/>
        <v>0.42899999999999999</v>
      </c>
      <c r="J380" s="126">
        <v>30</v>
      </c>
      <c r="K380" s="125" t="s">
        <v>136</v>
      </c>
      <c r="L380" s="129" t="s">
        <v>136</v>
      </c>
      <c r="M380" s="125" t="s">
        <v>136</v>
      </c>
      <c r="N380" s="125" t="s">
        <v>136</v>
      </c>
      <c r="O380" s="125" t="s">
        <v>136</v>
      </c>
      <c r="P380" s="57" t="s">
        <v>136</v>
      </c>
      <c r="Q380" s="57" t="s">
        <v>136</v>
      </c>
      <c r="R380" s="57" t="s">
        <v>136</v>
      </c>
      <c r="S380" s="57" t="s">
        <v>136</v>
      </c>
      <c r="T380" s="58" t="s">
        <v>136</v>
      </c>
      <c r="U380" s="58" t="s">
        <v>136</v>
      </c>
      <c r="V380" s="58" t="s">
        <v>136</v>
      </c>
      <c r="W380" s="58" t="s">
        <v>136</v>
      </c>
      <c r="X380" s="125" t="s">
        <v>136</v>
      </c>
      <c r="Y380" s="125" t="s">
        <v>136</v>
      </c>
      <c r="Z380" s="125" t="s">
        <v>136</v>
      </c>
      <c r="AA380" s="125" t="s">
        <v>136</v>
      </c>
      <c r="AB380" s="125" t="s">
        <v>136</v>
      </c>
      <c r="AC380" s="59" t="s">
        <v>136</v>
      </c>
      <c r="AD380" s="59" t="s">
        <v>136</v>
      </c>
      <c r="AE380" s="59" t="s">
        <v>136</v>
      </c>
      <c r="AF380" s="59" t="s">
        <v>136</v>
      </c>
      <c r="AG380" s="126" t="s">
        <v>136</v>
      </c>
      <c r="AH380" s="193"/>
    </row>
    <row r="381" spans="1:34" s="56" customFormat="1" ht="47.25" x14ac:dyDescent="0.25">
      <c r="A381" s="126">
        <v>279</v>
      </c>
      <c r="B381" s="125" t="str">
        <f>'Приложение № 3'!B326</f>
        <v>ул. Белозерова, от 
ул. Бородина до 
ул. Тюленина</v>
      </c>
      <c r="C381" s="127">
        <v>1.1000000000000001</v>
      </c>
      <c r="D381" s="126">
        <v>9900</v>
      </c>
      <c r="E381" s="128">
        <f t="shared" si="37"/>
        <v>0.44</v>
      </c>
      <c r="F381" s="126">
        <v>40</v>
      </c>
      <c r="G381" s="128">
        <f t="shared" si="35"/>
        <v>0.38500000000000001</v>
      </c>
      <c r="H381" s="126">
        <v>35</v>
      </c>
      <c r="I381" s="128">
        <f t="shared" si="36"/>
        <v>0.33</v>
      </c>
      <c r="J381" s="126">
        <v>30</v>
      </c>
      <c r="K381" s="125" t="s">
        <v>136</v>
      </c>
      <c r="L381" s="129" t="s">
        <v>136</v>
      </c>
      <c r="M381" s="125" t="s">
        <v>136</v>
      </c>
      <c r="N381" s="125" t="s">
        <v>136</v>
      </c>
      <c r="O381" s="125" t="s">
        <v>136</v>
      </c>
      <c r="P381" s="57" t="s">
        <v>136</v>
      </c>
      <c r="Q381" s="57" t="s">
        <v>136</v>
      </c>
      <c r="R381" s="57" t="s">
        <v>136</v>
      </c>
      <c r="S381" s="57" t="s">
        <v>136</v>
      </c>
      <c r="T381" s="58" t="s">
        <v>136</v>
      </c>
      <c r="U381" s="58" t="s">
        <v>136</v>
      </c>
      <c r="V381" s="58" t="s">
        <v>136</v>
      </c>
      <c r="W381" s="58" t="s">
        <v>136</v>
      </c>
      <c r="X381" s="125" t="s">
        <v>136</v>
      </c>
      <c r="Y381" s="125" t="s">
        <v>136</v>
      </c>
      <c r="Z381" s="125" t="s">
        <v>136</v>
      </c>
      <c r="AA381" s="125" t="s">
        <v>136</v>
      </c>
      <c r="AB381" s="125" t="s">
        <v>136</v>
      </c>
      <c r="AC381" s="59" t="s">
        <v>136</v>
      </c>
      <c r="AD381" s="59" t="s">
        <v>136</v>
      </c>
      <c r="AE381" s="59" t="s">
        <v>136</v>
      </c>
      <c r="AF381" s="59" t="s">
        <v>136</v>
      </c>
      <c r="AG381" s="126" t="s">
        <v>136</v>
      </c>
      <c r="AH381" s="193"/>
    </row>
    <row r="382" spans="1:34" s="56" customFormat="1" ht="47.25" x14ac:dyDescent="0.25">
      <c r="A382" s="126">
        <v>280</v>
      </c>
      <c r="B382" s="125" t="str">
        <f>'Приложение № 3'!B327</f>
        <v>ул. М. Никифорова, от 
ул. Блюхера до 
ул. Королева</v>
      </c>
      <c r="C382" s="127">
        <v>0.66</v>
      </c>
      <c r="D382" s="126">
        <v>4620</v>
      </c>
      <c r="E382" s="128">
        <f t="shared" si="37"/>
        <v>0.26400000000000001</v>
      </c>
      <c r="F382" s="126">
        <v>40</v>
      </c>
      <c r="G382" s="128">
        <f t="shared" si="35"/>
        <v>0.23100000000000001</v>
      </c>
      <c r="H382" s="126">
        <v>35</v>
      </c>
      <c r="I382" s="128">
        <f t="shared" si="36"/>
        <v>0.19800000000000001</v>
      </c>
      <c r="J382" s="126">
        <v>30</v>
      </c>
      <c r="K382" s="125" t="s">
        <v>136</v>
      </c>
      <c r="L382" s="129" t="s">
        <v>136</v>
      </c>
      <c r="M382" s="125" t="s">
        <v>136</v>
      </c>
      <c r="N382" s="125" t="s">
        <v>136</v>
      </c>
      <c r="O382" s="125" t="s">
        <v>136</v>
      </c>
      <c r="P382" s="57" t="s">
        <v>136</v>
      </c>
      <c r="Q382" s="57" t="s">
        <v>136</v>
      </c>
      <c r="R382" s="57" t="s">
        <v>136</v>
      </c>
      <c r="S382" s="57" t="s">
        <v>136</v>
      </c>
      <c r="T382" s="58" t="s">
        <v>136</v>
      </c>
      <c r="U382" s="58" t="s">
        <v>136</v>
      </c>
      <c r="V382" s="58" t="s">
        <v>136</v>
      </c>
      <c r="W382" s="58" t="s">
        <v>136</v>
      </c>
      <c r="X382" s="125" t="s">
        <v>136</v>
      </c>
      <c r="Y382" s="125" t="s">
        <v>136</v>
      </c>
      <c r="Z382" s="125" t="s">
        <v>136</v>
      </c>
      <c r="AA382" s="125" t="s">
        <v>136</v>
      </c>
      <c r="AB382" s="125" t="s">
        <v>136</v>
      </c>
      <c r="AC382" s="59" t="s">
        <v>136</v>
      </c>
      <c r="AD382" s="59" t="s">
        <v>136</v>
      </c>
      <c r="AE382" s="59" t="s">
        <v>136</v>
      </c>
      <c r="AF382" s="59" t="s">
        <v>136</v>
      </c>
      <c r="AG382" s="126" t="s">
        <v>136</v>
      </c>
      <c r="AH382" s="193"/>
    </row>
    <row r="383" spans="1:34" s="56" customFormat="1" ht="47.25" x14ac:dyDescent="0.25">
      <c r="A383" s="126">
        <v>281</v>
      </c>
      <c r="B383" s="125" t="str">
        <f>'Приложение № 3'!B328</f>
        <v>ул. С. Тюленина, от 
ул. Заозерной до 
ул. Белозерова</v>
      </c>
      <c r="C383" s="127">
        <v>1.55</v>
      </c>
      <c r="D383" s="126">
        <v>7750</v>
      </c>
      <c r="E383" s="128">
        <f t="shared" si="37"/>
        <v>0.62</v>
      </c>
      <c r="F383" s="126">
        <v>40</v>
      </c>
      <c r="G383" s="128">
        <f t="shared" si="35"/>
        <v>0.54249999999999998</v>
      </c>
      <c r="H383" s="126">
        <v>35</v>
      </c>
      <c r="I383" s="128">
        <f t="shared" si="36"/>
        <v>0.46500000000000002</v>
      </c>
      <c r="J383" s="126">
        <v>30</v>
      </c>
      <c r="K383" s="125" t="s">
        <v>136</v>
      </c>
      <c r="L383" s="129" t="s">
        <v>136</v>
      </c>
      <c r="M383" s="125" t="s">
        <v>136</v>
      </c>
      <c r="N383" s="125" t="s">
        <v>136</v>
      </c>
      <c r="O383" s="125" t="s">
        <v>136</v>
      </c>
      <c r="P383" s="57" t="s">
        <v>136</v>
      </c>
      <c r="Q383" s="57" t="s">
        <v>136</v>
      </c>
      <c r="R383" s="57" t="s">
        <v>136</v>
      </c>
      <c r="S383" s="57" t="s">
        <v>136</v>
      </c>
      <c r="T383" s="58" t="s">
        <v>136</v>
      </c>
      <c r="U383" s="58" t="s">
        <v>136</v>
      </c>
      <c r="V383" s="58" t="s">
        <v>136</v>
      </c>
      <c r="W383" s="58" t="s">
        <v>136</v>
      </c>
      <c r="X383" s="125" t="s">
        <v>136</v>
      </c>
      <c r="Y383" s="125" t="s">
        <v>136</v>
      </c>
      <c r="Z383" s="125" t="s">
        <v>136</v>
      </c>
      <c r="AA383" s="125" t="s">
        <v>136</v>
      </c>
      <c r="AB383" s="125" t="s">
        <v>136</v>
      </c>
      <c r="AC383" s="59" t="s">
        <v>136</v>
      </c>
      <c r="AD383" s="59" t="s">
        <v>136</v>
      </c>
      <c r="AE383" s="59" t="s">
        <v>136</v>
      </c>
      <c r="AF383" s="59" t="s">
        <v>136</v>
      </c>
      <c r="AG383" s="126" t="s">
        <v>136</v>
      </c>
      <c r="AH383" s="193"/>
    </row>
    <row r="384" spans="1:34" s="56" customFormat="1" ht="63" x14ac:dyDescent="0.25">
      <c r="A384" s="126">
        <v>282</v>
      </c>
      <c r="B384" s="125" t="str">
        <f>'Приложение № 3'!B329</f>
        <v>Дорога на 
мкр. "Новоалександровский", 
от ул. Комбинатской до 
ул. Новоалександровской</v>
      </c>
      <c r="C384" s="127">
        <v>4.4000000000000004</v>
      </c>
      <c r="D384" s="126">
        <v>30800</v>
      </c>
      <c r="E384" s="128">
        <f t="shared" si="37"/>
        <v>1.76</v>
      </c>
      <c r="F384" s="126">
        <v>40</v>
      </c>
      <c r="G384" s="128">
        <f t="shared" si="35"/>
        <v>1.54</v>
      </c>
      <c r="H384" s="126">
        <v>35</v>
      </c>
      <c r="I384" s="128">
        <f t="shared" si="36"/>
        <v>1.32</v>
      </c>
      <c r="J384" s="126">
        <v>30</v>
      </c>
      <c r="K384" s="125" t="s">
        <v>136</v>
      </c>
      <c r="L384" s="129" t="s">
        <v>136</v>
      </c>
      <c r="M384" s="125" t="s">
        <v>136</v>
      </c>
      <c r="N384" s="125" t="s">
        <v>136</v>
      </c>
      <c r="O384" s="125" t="s">
        <v>136</v>
      </c>
      <c r="P384" s="57" t="s">
        <v>136</v>
      </c>
      <c r="Q384" s="57" t="s">
        <v>136</v>
      </c>
      <c r="R384" s="57" t="s">
        <v>136</v>
      </c>
      <c r="S384" s="57" t="s">
        <v>136</v>
      </c>
      <c r="T384" s="58" t="s">
        <v>136</v>
      </c>
      <c r="U384" s="58" t="s">
        <v>136</v>
      </c>
      <c r="V384" s="58" t="s">
        <v>136</v>
      </c>
      <c r="W384" s="58" t="s">
        <v>136</v>
      </c>
      <c r="X384" s="125" t="s">
        <v>136</v>
      </c>
      <c r="Y384" s="125" t="s">
        <v>136</v>
      </c>
      <c r="Z384" s="125" t="s">
        <v>136</v>
      </c>
      <c r="AA384" s="125" t="s">
        <v>136</v>
      </c>
      <c r="AB384" s="125" t="s">
        <v>136</v>
      </c>
      <c r="AC384" s="59" t="s">
        <v>136</v>
      </c>
      <c r="AD384" s="59" t="s">
        <v>136</v>
      </c>
      <c r="AE384" s="59" t="s">
        <v>136</v>
      </c>
      <c r="AF384" s="59" t="s">
        <v>136</v>
      </c>
      <c r="AG384" s="126" t="s">
        <v>136</v>
      </c>
      <c r="AH384" s="193"/>
    </row>
    <row r="385" spans="1:34" s="56" customFormat="1" ht="47.25" x14ac:dyDescent="0.25">
      <c r="A385" s="126">
        <v>283</v>
      </c>
      <c r="B385" s="125" t="str">
        <f>'Приложение № 3'!B330</f>
        <v xml:space="preserve">ул. 50 лет Профсоюзов, от 
ул. Доковской до 
ул. XIX Партсъезда </v>
      </c>
      <c r="C385" s="127">
        <v>3.51</v>
      </c>
      <c r="D385" s="126">
        <v>21060</v>
      </c>
      <c r="E385" s="128">
        <f t="shared" si="37"/>
        <v>1.4039999999999997</v>
      </c>
      <c r="F385" s="126">
        <v>40</v>
      </c>
      <c r="G385" s="128">
        <f t="shared" si="35"/>
        <v>1.2284999999999999</v>
      </c>
      <c r="H385" s="126">
        <v>35</v>
      </c>
      <c r="I385" s="128">
        <f t="shared" si="36"/>
        <v>1.0529999999999999</v>
      </c>
      <c r="J385" s="126">
        <v>30</v>
      </c>
      <c r="K385" s="125" t="s">
        <v>136</v>
      </c>
      <c r="L385" s="129" t="s">
        <v>136</v>
      </c>
      <c r="M385" s="125" t="s">
        <v>136</v>
      </c>
      <c r="N385" s="125" t="s">
        <v>136</v>
      </c>
      <c r="O385" s="125" t="s">
        <v>136</v>
      </c>
      <c r="P385" s="57" t="s">
        <v>136</v>
      </c>
      <c r="Q385" s="57" t="s">
        <v>136</v>
      </c>
      <c r="R385" s="57" t="s">
        <v>136</v>
      </c>
      <c r="S385" s="57" t="s">
        <v>136</v>
      </c>
      <c r="T385" s="58" t="s">
        <v>136</v>
      </c>
      <c r="U385" s="58" t="s">
        <v>136</v>
      </c>
      <c r="V385" s="58" t="s">
        <v>136</v>
      </c>
      <c r="W385" s="58" t="s">
        <v>136</v>
      </c>
      <c r="X385" s="125" t="s">
        <v>136</v>
      </c>
      <c r="Y385" s="125" t="s">
        <v>136</v>
      </c>
      <c r="Z385" s="125" t="s">
        <v>136</v>
      </c>
      <c r="AA385" s="125" t="s">
        <v>136</v>
      </c>
      <c r="AB385" s="125" t="s">
        <v>136</v>
      </c>
      <c r="AC385" s="59" t="s">
        <v>136</v>
      </c>
      <c r="AD385" s="59" t="s">
        <v>136</v>
      </c>
      <c r="AE385" s="59" t="s">
        <v>136</v>
      </c>
      <c r="AF385" s="59" t="s">
        <v>136</v>
      </c>
      <c r="AG385" s="126" t="s">
        <v>136</v>
      </c>
      <c r="AH385" s="193"/>
    </row>
    <row r="386" spans="1:34" s="56" customFormat="1" ht="47.25" x14ac:dyDescent="0.25">
      <c r="A386" s="126">
        <v>284</v>
      </c>
      <c r="B386" s="125" t="str">
        <f>'Приложение № 3'!B331</f>
        <v>ул. Строителей, от 
ул. XX Партсъезда до 
ул. 22 Апреля</v>
      </c>
      <c r="C386" s="127">
        <v>0.94</v>
      </c>
      <c r="D386" s="126">
        <v>5640</v>
      </c>
      <c r="E386" s="128">
        <f t="shared" si="37"/>
        <v>0.37599999999999995</v>
      </c>
      <c r="F386" s="126">
        <v>40</v>
      </c>
      <c r="G386" s="128">
        <f t="shared" si="35"/>
        <v>0.32899999999999996</v>
      </c>
      <c r="H386" s="126">
        <v>35</v>
      </c>
      <c r="I386" s="128">
        <f t="shared" si="36"/>
        <v>0.28199999999999997</v>
      </c>
      <c r="J386" s="126">
        <v>30</v>
      </c>
      <c r="K386" s="125" t="s">
        <v>136</v>
      </c>
      <c r="L386" s="129" t="s">
        <v>136</v>
      </c>
      <c r="M386" s="125" t="s">
        <v>136</v>
      </c>
      <c r="N386" s="125" t="s">
        <v>136</v>
      </c>
      <c r="O386" s="125" t="s">
        <v>136</v>
      </c>
      <c r="P386" s="57" t="s">
        <v>136</v>
      </c>
      <c r="Q386" s="57" t="s">
        <v>136</v>
      </c>
      <c r="R386" s="57" t="s">
        <v>136</v>
      </c>
      <c r="S386" s="57" t="s">
        <v>136</v>
      </c>
      <c r="T386" s="58" t="s">
        <v>136</v>
      </c>
      <c r="U386" s="58" t="s">
        <v>136</v>
      </c>
      <c r="V386" s="58" t="s">
        <v>136</v>
      </c>
      <c r="W386" s="58" t="s">
        <v>136</v>
      </c>
      <c r="X386" s="125" t="s">
        <v>136</v>
      </c>
      <c r="Y386" s="125" t="s">
        <v>136</v>
      </c>
      <c r="Z386" s="125" t="s">
        <v>136</v>
      </c>
      <c r="AA386" s="125" t="s">
        <v>136</v>
      </c>
      <c r="AB386" s="125" t="s">
        <v>136</v>
      </c>
      <c r="AC386" s="59" t="s">
        <v>136</v>
      </c>
      <c r="AD386" s="59" t="s">
        <v>136</v>
      </c>
      <c r="AE386" s="59" t="s">
        <v>136</v>
      </c>
      <c r="AF386" s="59" t="s">
        <v>136</v>
      </c>
      <c r="AG386" s="126" t="s">
        <v>136</v>
      </c>
      <c r="AH386" s="193"/>
    </row>
    <row r="387" spans="1:34" s="56" customFormat="1" ht="47.25" x14ac:dyDescent="0.25">
      <c r="A387" s="126">
        <v>285</v>
      </c>
      <c r="B387" s="125" t="str">
        <f>'Приложение № 3'!B332</f>
        <v>ул. Загородная, от 
просп. Мира до 
ул. Аграрной</v>
      </c>
      <c r="C387" s="127">
        <v>2.62</v>
      </c>
      <c r="D387" s="126">
        <v>39300</v>
      </c>
      <c r="E387" s="128">
        <f t="shared" si="37"/>
        <v>1.048</v>
      </c>
      <c r="F387" s="126">
        <v>40</v>
      </c>
      <c r="G387" s="128">
        <f t="shared" si="35"/>
        <v>0.91700000000000004</v>
      </c>
      <c r="H387" s="126">
        <v>35</v>
      </c>
      <c r="I387" s="128">
        <f t="shared" si="36"/>
        <v>0.78600000000000003</v>
      </c>
      <c r="J387" s="126">
        <v>30</v>
      </c>
      <c r="K387" s="125" t="s">
        <v>136</v>
      </c>
      <c r="L387" s="129" t="s">
        <v>136</v>
      </c>
      <c r="M387" s="125" t="s">
        <v>136</v>
      </c>
      <c r="N387" s="125" t="s">
        <v>136</v>
      </c>
      <c r="O387" s="125" t="s">
        <v>136</v>
      </c>
      <c r="P387" s="57" t="s">
        <v>136</v>
      </c>
      <c r="Q387" s="57" t="s">
        <v>136</v>
      </c>
      <c r="R387" s="57" t="s">
        <v>136</v>
      </c>
      <c r="S387" s="57" t="s">
        <v>136</v>
      </c>
      <c r="T387" s="58" t="s">
        <v>136</v>
      </c>
      <c r="U387" s="58" t="s">
        <v>136</v>
      </c>
      <c r="V387" s="58" t="s">
        <v>136</v>
      </c>
      <c r="W387" s="58" t="s">
        <v>136</v>
      </c>
      <c r="X387" s="125" t="s">
        <v>136</v>
      </c>
      <c r="Y387" s="125" t="s">
        <v>136</v>
      </c>
      <c r="Z387" s="125" t="s">
        <v>136</v>
      </c>
      <c r="AA387" s="125" t="s">
        <v>136</v>
      </c>
      <c r="AB387" s="125" t="s">
        <v>136</v>
      </c>
      <c r="AC387" s="59" t="s">
        <v>136</v>
      </c>
      <c r="AD387" s="59" t="s">
        <v>136</v>
      </c>
      <c r="AE387" s="59" t="s">
        <v>136</v>
      </c>
      <c r="AF387" s="59" t="s">
        <v>136</v>
      </c>
      <c r="AG387" s="126" t="s">
        <v>136</v>
      </c>
      <c r="AH387" s="193"/>
    </row>
    <row r="388" spans="1:34" s="56" customFormat="1" ht="47.25" x14ac:dyDescent="0.25">
      <c r="A388" s="126">
        <v>286</v>
      </c>
      <c r="B388" s="125" t="str">
        <f>'Приложение № 3'!B333</f>
        <v>ул. Твардовского, от 
просп. Мира до дома 151 
по ул. Правый берег Иртыша</v>
      </c>
      <c r="C388" s="127">
        <v>0.51</v>
      </c>
      <c r="D388" s="126">
        <v>2052</v>
      </c>
      <c r="E388" s="128">
        <f t="shared" si="37"/>
        <v>0.20399999999999999</v>
      </c>
      <c r="F388" s="126">
        <v>40</v>
      </c>
      <c r="G388" s="128">
        <f t="shared" si="35"/>
        <v>0.17850000000000002</v>
      </c>
      <c r="H388" s="126">
        <v>35</v>
      </c>
      <c r="I388" s="128">
        <f t="shared" si="36"/>
        <v>0.153</v>
      </c>
      <c r="J388" s="126">
        <v>30</v>
      </c>
      <c r="K388" s="125" t="s">
        <v>136</v>
      </c>
      <c r="L388" s="129" t="s">
        <v>136</v>
      </c>
      <c r="M388" s="125" t="s">
        <v>136</v>
      </c>
      <c r="N388" s="125" t="s">
        <v>136</v>
      </c>
      <c r="O388" s="125" t="s">
        <v>136</v>
      </c>
      <c r="P388" s="57" t="s">
        <v>136</v>
      </c>
      <c r="Q388" s="57" t="s">
        <v>136</v>
      </c>
      <c r="R388" s="57" t="s">
        <v>136</v>
      </c>
      <c r="S388" s="57" t="s">
        <v>136</v>
      </c>
      <c r="T388" s="58" t="s">
        <v>136</v>
      </c>
      <c r="U388" s="58" t="s">
        <v>136</v>
      </c>
      <c r="V388" s="58" t="s">
        <v>136</v>
      </c>
      <c r="W388" s="58" t="s">
        <v>136</v>
      </c>
      <c r="X388" s="125" t="s">
        <v>136</v>
      </c>
      <c r="Y388" s="125" t="s">
        <v>136</v>
      </c>
      <c r="Z388" s="125" t="s">
        <v>136</v>
      </c>
      <c r="AA388" s="125" t="s">
        <v>136</v>
      </c>
      <c r="AB388" s="125" t="s">
        <v>136</v>
      </c>
      <c r="AC388" s="59" t="s">
        <v>136</v>
      </c>
      <c r="AD388" s="59" t="s">
        <v>136</v>
      </c>
      <c r="AE388" s="59" t="s">
        <v>136</v>
      </c>
      <c r="AF388" s="59" t="s">
        <v>136</v>
      </c>
      <c r="AG388" s="126" t="s">
        <v>136</v>
      </c>
      <c r="AH388" s="193"/>
    </row>
    <row r="389" spans="1:34" s="56" customFormat="1" ht="47.25" x14ac:dyDescent="0.25">
      <c r="A389" s="126">
        <v>287</v>
      </c>
      <c r="B389" s="125" t="str">
        <f>'Приложение № 3'!B334</f>
        <v>ул. Гагарина, от 
Комсомольского моста до 
ул. Интернациональной</v>
      </c>
      <c r="C389" s="127">
        <v>0.79</v>
      </c>
      <c r="D389" s="126">
        <v>17775</v>
      </c>
      <c r="E389" s="128">
        <f t="shared" si="37"/>
        <v>0.35550000000000004</v>
      </c>
      <c r="F389" s="126">
        <v>45</v>
      </c>
      <c r="G389" s="128">
        <f t="shared" si="35"/>
        <v>0.316</v>
      </c>
      <c r="H389" s="126">
        <v>40</v>
      </c>
      <c r="I389" s="128">
        <f t="shared" si="36"/>
        <v>0.316</v>
      </c>
      <c r="J389" s="126">
        <v>40</v>
      </c>
      <c r="K389" s="125" t="s">
        <v>136</v>
      </c>
      <c r="L389" s="129" t="s">
        <v>136</v>
      </c>
      <c r="M389" s="125" t="s">
        <v>136</v>
      </c>
      <c r="N389" s="125" t="s">
        <v>136</v>
      </c>
      <c r="O389" s="125" t="s">
        <v>136</v>
      </c>
      <c r="P389" s="57" t="s">
        <v>136</v>
      </c>
      <c r="Q389" s="57" t="s">
        <v>136</v>
      </c>
      <c r="R389" s="57" t="s">
        <v>136</v>
      </c>
      <c r="S389" s="57" t="s">
        <v>136</v>
      </c>
      <c r="T389" s="58" t="s">
        <v>136</v>
      </c>
      <c r="U389" s="58" t="s">
        <v>136</v>
      </c>
      <c r="V389" s="58" t="s">
        <v>136</v>
      </c>
      <c r="W389" s="58" t="s">
        <v>136</v>
      </c>
      <c r="X389" s="125" t="s">
        <v>136</v>
      </c>
      <c r="Y389" s="125" t="s">
        <v>136</v>
      </c>
      <c r="Z389" s="125" t="s">
        <v>136</v>
      </c>
      <c r="AA389" s="125" t="s">
        <v>136</v>
      </c>
      <c r="AB389" s="125" t="s">
        <v>136</v>
      </c>
      <c r="AC389" s="59" t="s">
        <v>136</v>
      </c>
      <c r="AD389" s="59" t="s">
        <v>136</v>
      </c>
      <c r="AE389" s="59" t="s">
        <v>136</v>
      </c>
      <c r="AF389" s="59" t="s">
        <v>136</v>
      </c>
      <c r="AG389" s="126" t="s">
        <v>136</v>
      </c>
      <c r="AH389" s="193"/>
    </row>
    <row r="390" spans="1:34" s="56" customFormat="1" ht="47.25" x14ac:dyDescent="0.25">
      <c r="A390" s="126">
        <v>288</v>
      </c>
      <c r="B390" s="125" t="str">
        <f>'Приложение № 3'!B335</f>
        <v>ул. Герцена, от 
ул. Интернациональной до 
Пушкинского тракта</v>
      </c>
      <c r="C390" s="127">
        <v>4.9000000000000004</v>
      </c>
      <c r="D390" s="126">
        <v>74480</v>
      </c>
      <c r="E390" s="128">
        <f t="shared" si="37"/>
        <v>2.4500000000000002</v>
      </c>
      <c r="F390" s="126">
        <v>50</v>
      </c>
      <c r="G390" s="128">
        <f t="shared" si="35"/>
        <v>2.2050000000000001</v>
      </c>
      <c r="H390" s="126">
        <v>45</v>
      </c>
      <c r="I390" s="128">
        <f t="shared" si="36"/>
        <v>1.96</v>
      </c>
      <c r="J390" s="126">
        <v>40</v>
      </c>
      <c r="K390" s="125" t="s">
        <v>136</v>
      </c>
      <c r="L390" s="129" t="s">
        <v>136</v>
      </c>
      <c r="M390" s="125" t="s">
        <v>136</v>
      </c>
      <c r="N390" s="125" t="s">
        <v>136</v>
      </c>
      <c r="O390" s="125" t="s">
        <v>136</v>
      </c>
      <c r="P390" s="57" t="s">
        <v>136</v>
      </c>
      <c r="Q390" s="57" t="s">
        <v>136</v>
      </c>
      <c r="R390" s="57" t="s">
        <v>136</v>
      </c>
      <c r="S390" s="57" t="s">
        <v>136</v>
      </c>
      <c r="T390" s="58" t="s">
        <v>136</v>
      </c>
      <c r="U390" s="58" t="s">
        <v>136</v>
      </c>
      <c r="V390" s="58" t="s">
        <v>136</v>
      </c>
      <c r="W390" s="58" t="s">
        <v>136</v>
      </c>
      <c r="X390" s="125" t="s">
        <v>136</v>
      </c>
      <c r="Y390" s="125" t="s">
        <v>136</v>
      </c>
      <c r="Z390" s="125" t="s">
        <v>136</v>
      </c>
      <c r="AA390" s="125" t="s">
        <v>136</v>
      </c>
      <c r="AB390" s="125" t="s">
        <v>136</v>
      </c>
      <c r="AC390" s="59" t="s">
        <v>136</v>
      </c>
      <c r="AD390" s="59" t="s">
        <v>136</v>
      </c>
      <c r="AE390" s="59" t="s">
        <v>136</v>
      </c>
      <c r="AF390" s="59" t="s">
        <v>136</v>
      </c>
      <c r="AG390" s="126" t="s">
        <v>136</v>
      </c>
      <c r="AH390" s="193"/>
    </row>
    <row r="391" spans="1:34" s="56" customFormat="1" ht="47.25" x14ac:dyDescent="0.25">
      <c r="A391" s="126">
        <v>289</v>
      </c>
      <c r="B391" s="125" t="str">
        <f>'Приложение № 3'!B336</f>
        <v>ул. Интернациональная, от 
ул. Гагарина до 
ул. Красный Путь</v>
      </c>
      <c r="C391" s="127">
        <v>0.53</v>
      </c>
      <c r="D391" s="126">
        <v>10600</v>
      </c>
      <c r="E391" s="128">
        <f t="shared" si="37"/>
        <v>0.42400000000000004</v>
      </c>
      <c r="F391" s="126">
        <v>80</v>
      </c>
      <c r="G391" s="128">
        <f t="shared" si="35"/>
        <v>0.39750000000000002</v>
      </c>
      <c r="H391" s="126">
        <v>75</v>
      </c>
      <c r="I391" s="128">
        <f t="shared" si="36"/>
        <v>0.371</v>
      </c>
      <c r="J391" s="126">
        <v>70</v>
      </c>
      <c r="K391" s="125" t="s">
        <v>136</v>
      </c>
      <c r="L391" s="129" t="s">
        <v>136</v>
      </c>
      <c r="M391" s="125" t="s">
        <v>136</v>
      </c>
      <c r="N391" s="125" t="s">
        <v>136</v>
      </c>
      <c r="O391" s="125" t="s">
        <v>136</v>
      </c>
      <c r="P391" s="57" t="s">
        <v>136</v>
      </c>
      <c r="Q391" s="57" t="s">
        <v>136</v>
      </c>
      <c r="R391" s="57" t="s">
        <v>136</v>
      </c>
      <c r="S391" s="57" t="s">
        <v>136</v>
      </c>
      <c r="T391" s="58" t="s">
        <v>136</v>
      </c>
      <c r="U391" s="58" t="s">
        <v>136</v>
      </c>
      <c r="V391" s="58" t="s">
        <v>136</v>
      </c>
      <c r="W391" s="58" t="s">
        <v>136</v>
      </c>
      <c r="X391" s="125" t="s">
        <v>136</v>
      </c>
      <c r="Y391" s="125" t="s">
        <v>136</v>
      </c>
      <c r="Z391" s="125" t="s">
        <v>136</v>
      </c>
      <c r="AA391" s="125" t="s">
        <v>136</v>
      </c>
      <c r="AB391" s="125" t="s">
        <v>136</v>
      </c>
      <c r="AC391" s="59" t="s">
        <v>136</v>
      </c>
      <c r="AD391" s="59" t="s">
        <v>136</v>
      </c>
      <c r="AE391" s="59" t="s">
        <v>136</v>
      </c>
      <c r="AF391" s="59" t="s">
        <v>136</v>
      </c>
      <c r="AG391" s="126" t="s">
        <v>136</v>
      </c>
      <c r="AH391" s="193"/>
    </row>
    <row r="392" spans="1:34" s="56" customFormat="1" ht="47.25" x14ac:dyDescent="0.25">
      <c r="A392" s="126">
        <v>290</v>
      </c>
      <c r="B392" s="125" t="str">
        <f>'Приложение № 3'!B337</f>
        <v>ул. Партизанская, от 
ул. Ленина до дома 5 по 
ул. Партизанской</v>
      </c>
      <c r="C392" s="127">
        <v>0.77</v>
      </c>
      <c r="D392" s="126">
        <v>10395</v>
      </c>
      <c r="E392" s="128">
        <f t="shared" si="37"/>
        <v>0.38500000000000001</v>
      </c>
      <c r="F392" s="126">
        <v>50</v>
      </c>
      <c r="G392" s="128">
        <f t="shared" si="35"/>
        <v>0.34649999999999997</v>
      </c>
      <c r="H392" s="126">
        <v>45</v>
      </c>
      <c r="I392" s="128">
        <f t="shared" si="36"/>
        <v>0.308</v>
      </c>
      <c r="J392" s="126">
        <v>40</v>
      </c>
      <c r="K392" s="125" t="s">
        <v>136</v>
      </c>
      <c r="L392" s="129" t="s">
        <v>136</v>
      </c>
      <c r="M392" s="125" t="s">
        <v>136</v>
      </c>
      <c r="N392" s="125" t="s">
        <v>136</v>
      </c>
      <c r="O392" s="125" t="s">
        <v>136</v>
      </c>
      <c r="P392" s="57" t="s">
        <v>136</v>
      </c>
      <c r="Q392" s="57" t="s">
        <v>136</v>
      </c>
      <c r="R392" s="57" t="s">
        <v>136</v>
      </c>
      <c r="S392" s="57" t="s">
        <v>136</v>
      </c>
      <c r="T392" s="58" t="s">
        <v>136</v>
      </c>
      <c r="U392" s="58" t="s">
        <v>136</v>
      </c>
      <c r="V392" s="58" t="s">
        <v>136</v>
      </c>
      <c r="W392" s="58" t="s">
        <v>136</v>
      </c>
      <c r="X392" s="125" t="s">
        <v>136</v>
      </c>
      <c r="Y392" s="125" t="s">
        <v>136</v>
      </c>
      <c r="Z392" s="125" t="s">
        <v>136</v>
      </c>
      <c r="AA392" s="125" t="s">
        <v>136</v>
      </c>
      <c r="AB392" s="125" t="s">
        <v>136</v>
      </c>
      <c r="AC392" s="59" t="s">
        <v>136</v>
      </c>
      <c r="AD392" s="59" t="s">
        <v>136</v>
      </c>
      <c r="AE392" s="59" t="s">
        <v>136</v>
      </c>
      <c r="AF392" s="59" t="s">
        <v>136</v>
      </c>
      <c r="AG392" s="126" t="s">
        <v>136</v>
      </c>
      <c r="AH392" s="193"/>
    </row>
    <row r="393" spans="1:34" s="56" customFormat="1" ht="47.25" x14ac:dyDescent="0.25">
      <c r="A393" s="126">
        <v>291</v>
      </c>
      <c r="B393" s="125" t="str">
        <f>'Приложение № 3'!B338</f>
        <v>ул. 21-я Амурская, от 
ул. 24-й Северной до 
ул. Завертяева</v>
      </c>
      <c r="C393" s="127">
        <v>1.4</v>
      </c>
      <c r="D393" s="126">
        <v>30800</v>
      </c>
      <c r="E393" s="128">
        <f t="shared" si="37"/>
        <v>1.1200000000000001</v>
      </c>
      <c r="F393" s="126">
        <v>80</v>
      </c>
      <c r="G393" s="128">
        <f t="shared" si="35"/>
        <v>1.05</v>
      </c>
      <c r="H393" s="126">
        <v>75</v>
      </c>
      <c r="I393" s="128">
        <f t="shared" si="36"/>
        <v>0.98</v>
      </c>
      <c r="J393" s="126">
        <v>70</v>
      </c>
      <c r="K393" s="125" t="s">
        <v>136</v>
      </c>
      <c r="L393" s="129" t="s">
        <v>136</v>
      </c>
      <c r="M393" s="125" t="s">
        <v>136</v>
      </c>
      <c r="N393" s="125" t="s">
        <v>136</v>
      </c>
      <c r="O393" s="125" t="s">
        <v>136</v>
      </c>
      <c r="P393" s="57" t="s">
        <v>136</v>
      </c>
      <c r="Q393" s="57" t="s">
        <v>136</v>
      </c>
      <c r="R393" s="57" t="s">
        <v>136</v>
      </c>
      <c r="S393" s="57" t="s">
        <v>136</v>
      </c>
      <c r="T393" s="58" t="s">
        <v>136</v>
      </c>
      <c r="U393" s="58" t="s">
        <v>136</v>
      </c>
      <c r="V393" s="58" t="s">
        <v>136</v>
      </c>
      <c r="W393" s="58" t="s">
        <v>136</v>
      </c>
      <c r="X393" s="125" t="s">
        <v>136</v>
      </c>
      <c r="Y393" s="125" t="s">
        <v>136</v>
      </c>
      <c r="Z393" s="125" t="s">
        <v>136</v>
      </c>
      <c r="AA393" s="125" t="s">
        <v>136</v>
      </c>
      <c r="AB393" s="125" t="s">
        <v>136</v>
      </c>
      <c r="AC393" s="59" t="s">
        <v>136</v>
      </c>
      <c r="AD393" s="59" t="s">
        <v>136</v>
      </c>
      <c r="AE393" s="59" t="s">
        <v>136</v>
      </c>
      <c r="AF393" s="59" t="s">
        <v>136</v>
      </c>
      <c r="AG393" s="126" t="s">
        <v>136</v>
      </c>
      <c r="AH393" s="193"/>
    </row>
    <row r="394" spans="1:34" s="56" customFormat="1" ht="47.25" x14ac:dyDescent="0.25">
      <c r="A394" s="126">
        <v>292</v>
      </c>
      <c r="B394" s="125" t="str">
        <f>'Приложение № 3'!B339</f>
        <v>ул. Б. Хмельницкого, от 
ул. Масленникова до 
ул. Нейбута</v>
      </c>
      <c r="C394" s="127">
        <v>2</v>
      </c>
      <c r="D394" s="126">
        <v>22000</v>
      </c>
      <c r="E394" s="128">
        <f t="shared" si="37"/>
        <v>1.6</v>
      </c>
      <c r="F394" s="126">
        <v>80</v>
      </c>
      <c r="G394" s="128">
        <f t="shared" si="35"/>
        <v>1.5</v>
      </c>
      <c r="H394" s="126">
        <v>75</v>
      </c>
      <c r="I394" s="128">
        <f t="shared" si="36"/>
        <v>1.4</v>
      </c>
      <c r="J394" s="126">
        <v>70</v>
      </c>
      <c r="K394" s="125" t="s">
        <v>136</v>
      </c>
      <c r="L394" s="129" t="s">
        <v>136</v>
      </c>
      <c r="M394" s="125" t="s">
        <v>136</v>
      </c>
      <c r="N394" s="125" t="s">
        <v>136</v>
      </c>
      <c r="O394" s="125" t="s">
        <v>136</v>
      </c>
      <c r="P394" s="57" t="s">
        <v>136</v>
      </c>
      <c r="Q394" s="57" t="s">
        <v>136</v>
      </c>
      <c r="R394" s="57" t="s">
        <v>136</v>
      </c>
      <c r="S394" s="57" t="s">
        <v>136</v>
      </c>
      <c r="T394" s="58" t="s">
        <v>136</v>
      </c>
      <c r="U394" s="58" t="s">
        <v>136</v>
      </c>
      <c r="V394" s="58" t="s">
        <v>136</v>
      </c>
      <c r="W394" s="58" t="s">
        <v>136</v>
      </c>
      <c r="X394" s="125" t="s">
        <v>136</v>
      </c>
      <c r="Y394" s="125" t="s">
        <v>136</v>
      </c>
      <c r="Z394" s="125" t="s">
        <v>136</v>
      </c>
      <c r="AA394" s="125" t="s">
        <v>136</v>
      </c>
      <c r="AB394" s="125" t="s">
        <v>136</v>
      </c>
      <c r="AC394" s="59" t="s">
        <v>136</v>
      </c>
      <c r="AD394" s="59" t="s">
        <v>136</v>
      </c>
      <c r="AE394" s="59" t="s">
        <v>136</v>
      </c>
      <c r="AF394" s="59" t="s">
        <v>136</v>
      </c>
      <c r="AG394" s="126" t="s">
        <v>136</v>
      </c>
      <c r="AH394" s="193"/>
    </row>
    <row r="395" spans="1:34" s="56" customFormat="1" ht="47.25" x14ac:dyDescent="0.25">
      <c r="A395" s="126">
        <v>293</v>
      </c>
      <c r="B395" s="125" t="str">
        <f>'Приложение № 3'!B340</f>
        <v>ул. Булатова, от 
ул. Фрунзе до 
ул. Орджоникидзе</v>
      </c>
      <c r="C395" s="127">
        <v>0.9</v>
      </c>
      <c r="D395" s="126">
        <v>10800</v>
      </c>
      <c r="E395" s="128">
        <f t="shared" si="37"/>
        <v>0.36</v>
      </c>
      <c r="F395" s="126">
        <v>40</v>
      </c>
      <c r="G395" s="128">
        <f t="shared" si="35"/>
        <v>0.315</v>
      </c>
      <c r="H395" s="126">
        <v>35</v>
      </c>
      <c r="I395" s="128">
        <f t="shared" si="36"/>
        <v>0.27</v>
      </c>
      <c r="J395" s="126">
        <v>30</v>
      </c>
      <c r="K395" s="125" t="s">
        <v>136</v>
      </c>
      <c r="L395" s="129" t="s">
        <v>136</v>
      </c>
      <c r="M395" s="125" t="s">
        <v>136</v>
      </c>
      <c r="N395" s="125" t="s">
        <v>136</v>
      </c>
      <c r="O395" s="125" t="s">
        <v>136</v>
      </c>
      <c r="P395" s="57" t="s">
        <v>136</v>
      </c>
      <c r="Q395" s="57" t="s">
        <v>136</v>
      </c>
      <c r="R395" s="57" t="s">
        <v>136</v>
      </c>
      <c r="S395" s="57" t="s">
        <v>136</v>
      </c>
      <c r="T395" s="58" t="s">
        <v>136</v>
      </c>
      <c r="U395" s="58" t="s">
        <v>136</v>
      </c>
      <c r="V395" s="58" t="s">
        <v>136</v>
      </c>
      <c r="W395" s="58" t="s">
        <v>136</v>
      </c>
      <c r="X395" s="125" t="s">
        <v>136</v>
      </c>
      <c r="Y395" s="125" t="s">
        <v>136</v>
      </c>
      <c r="Z395" s="125" t="s">
        <v>136</v>
      </c>
      <c r="AA395" s="125" t="s">
        <v>136</v>
      </c>
      <c r="AB395" s="125" t="s">
        <v>136</v>
      </c>
      <c r="AC395" s="59" t="s">
        <v>136</v>
      </c>
      <c r="AD395" s="59" t="s">
        <v>136</v>
      </c>
      <c r="AE395" s="59" t="s">
        <v>136</v>
      </c>
      <c r="AF395" s="59" t="s">
        <v>136</v>
      </c>
      <c r="AG395" s="126" t="s">
        <v>136</v>
      </c>
      <c r="AH395" s="193"/>
    </row>
    <row r="396" spans="1:34" s="56" customFormat="1" ht="63" x14ac:dyDescent="0.25">
      <c r="A396" s="126">
        <v>294</v>
      </c>
      <c r="B396" s="125" t="str">
        <f>'Приложение № 3'!B341</f>
        <v>ул. Циолковского, 
от ул. Иртышской набережной 
до ул. Пушкина</v>
      </c>
      <c r="C396" s="127">
        <v>0.42</v>
      </c>
      <c r="D396" s="126">
        <v>6300</v>
      </c>
      <c r="E396" s="128">
        <f t="shared" si="37"/>
        <v>0.21</v>
      </c>
      <c r="F396" s="126">
        <v>50</v>
      </c>
      <c r="G396" s="128">
        <f t="shared" si="35"/>
        <v>0.18899999999999997</v>
      </c>
      <c r="H396" s="126">
        <v>45</v>
      </c>
      <c r="I396" s="128">
        <f t="shared" si="36"/>
        <v>0.16800000000000001</v>
      </c>
      <c r="J396" s="126">
        <v>40</v>
      </c>
      <c r="K396" s="125" t="s">
        <v>136</v>
      </c>
      <c r="L396" s="129" t="s">
        <v>136</v>
      </c>
      <c r="M396" s="125" t="s">
        <v>136</v>
      </c>
      <c r="N396" s="125" t="s">
        <v>136</v>
      </c>
      <c r="O396" s="125" t="s">
        <v>136</v>
      </c>
      <c r="P396" s="57" t="s">
        <v>136</v>
      </c>
      <c r="Q396" s="57" t="s">
        <v>136</v>
      </c>
      <c r="R396" s="57" t="s">
        <v>136</v>
      </c>
      <c r="S396" s="57" t="s">
        <v>136</v>
      </c>
      <c r="T396" s="58" t="s">
        <v>136</v>
      </c>
      <c r="U396" s="58" t="s">
        <v>136</v>
      </c>
      <c r="V396" s="58" t="s">
        <v>136</v>
      </c>
      <c r="W396" s="58" t="s">
        <v>136</v>
      </c>
      <c r="X396" s="125" t="s">
        <v>136</v>
      </c>
      <c r="Y396" s="125" t="s">
        <v>136</v>
      </c>
      <c r="Z396" s="125" t="s">
        <v>136</v>
      </c>
      <c r="AA396" s="125" t="s">
        <v>136</v>
      </c>
      <c r="AB396" s="125" t="s">
        <v>136</v>
      </c>
      <c r="AC396" s="59" t="s">
        <v>136</v>
      </c>
      <c r="AD396" s="59" t="s">
        <v>136</v>
      </c>
      <c r="AE396" s="59" t="s">
        <v>136</v>
      </c>
      <c r="AF396" s="59" t="s">
        <v>136</v>
      </c>
      <c r="AG396" s="126" t="s">
        <v>136</v>
      </c>
      <c r="AH396" s="193"/>
    </row>
    <row r="397" spans="1:34" s="56" customFormat="1" ht="47.25" x14ac:dyDescent="0.25">
      <c r="A397" s="126">
        <v>295</v>
      </c>
      <c r="B397" s="125" t="str">
        <f>'Приложение № 3'!B342</f>
        <v>ул. Кемеровская, от 
ул. Герцена до 
ул. Набережная Тухачевского</v>
      </c>
      <c r="C397" s="127">
        <v>1.95</v>
      </c>
      <c r="D397" s="126">
        <v>21450</v>
      </c>
      <c r="E397" s="128">
        <f t="shared" si="37"/>
        <v>0.97499999999999998</v>
      </c>
      <c r="F397" s="126">
        <v>50</v>
      </c>
      <c r="G397" s="128">
        <f t="shared" si="35"/>
        <v>0.87749999999999995</v>
      </c>
      <c r="H397" s="126">
        <v>45</v>
      </c>
      <c r="I397" s="128">
        <f t="shared" si="36"/>
        <v>0.78</v>
      </c>
      <c r="J397" s="126">
        <v>40</v>
      </c>
      <c r="K397" s="125" t="s">
        <v>136</v>
      </c>
      <c r="L397" s="129" t="s">
        <v>136</v>
      </c>
      <c r="M397" s="125" t="s">
        <v>136</v>
      </c>
      <c r="N397" s="125" t="s">
        <v>136</v>
      </c>
      <c r="O397" s="125" t="s">
        <v>136</v>
      </c>
      <c r="P397" s="57" t="s">
        <v>136</v>
      </c>
      <c r="Q397" s="57" t="s">
        <v>136</v>
      </c>
      <c r="R397" s="57" t="s">
        <v>136</v>
      </c>
      <c r="S397" s="57" t="s">
        <v>136</v>
      </c>
      <c r="T397" s="58" t="s">
        <v>136</v>
      </c>
      <c r="U397" s="58" t="s">
        <v>136</v>
      </c>
      <c r="V397" s="58" t="s">
        <v>136</v>
      </c>
      <c r="W397" s="58" t="s">
        <v>136</v>
      </c>
      <c r="X397" s="125" t="s">
        <v>136</v>
      </c>
      <c r="Y397" s="125" t="s">
        <v>136</v>
      </c>
      <c r="Z397" s="125" t="s">
        <v>136</v>
      </c>
      <c r="AA397" s="125" t="s">
        <v>136</v>
      </c>
      <c r="AB397" s="125" t="s">
        <v>136</v>
      </c>
      <c r="AC397" s="59" t="s">
        <v>136</v>
      </c>
      <c r="AD397" s="59" t="s">
        <v>136</v>
      </c>
      <c r="AE397" s="59" t="s">
        <v>136</v>
      </c>
      <c r="AF397" s="59" t="s">
        <v>136</v>
      </c>
      <c r="AG397" s="126" t="s">
        <v>136</v>
      </c>
      <c r="AH397" s="193"/>
    </row>
    <row r="398" spans="1:34" s="56" customFormat="1" ht="47.25" x14ac:dyDescent="0.25">
      <c r="A398" s="126">
        <v>296</v>
      </c>
      <c r="B398" s="125" t="str">
        <f>'Приложение № 3'!B343</f>
        <v>ул. 24-я Северная, от 
ул. 21-я Амурская до 
ул. Долгирева</v>
      </c>
      <c r="C398" s="127">
        <v>3.64</v>
      </c>
      <c r="D398" s="126">
        <v>38220</v>
      </c>
      <c r="E398" s="128">
        <f t="shared" si="37"/>
        <v>2.9119999999999999</v>
      </c>
      <c r="F398" s="126">
        <v>80</v>
      </c>
      <c r="G398" s="128">
        <f t="shared" si="35"/>
        <v>2.73</v>
      </c>
      <c r="H398" s="126">
        <v>75</v>
      </c>
      <c r="I398" s="128">
        <f t="shared" si="36"/>
        <v>2.548</v>
      </c>
      <c r="J398" s="126">
        <v>70</v>
      </c>
      <c r="K398" s="125" t="s">
        <v>136</v>
      </c>
      <c r="L398" s="129" t="s">
        <v>136</v>
      </c>
      <c r="M398" s="125" t="s">
        <v>136</v>
      </c>
      <c r="N398" s="125" t="s">
        <v>136</v>
      </c>
      <c r="O398" s="125" t="s">
        <v>136</v>
      </c>
      <c r="P398" s="57" t="s">
        <v>136</v>
      </c>
      <c r="Q398" s="57" t="s">
        <v>136</v>
      </c>
      <c r="R398" s="57" t="s">
        <v>136</v>
      </c>
      <c r="S398" s="57" t="s">
        <v>136</v>
      </c>
      <c r="T398" s="58" t="s">
        <v>136</v>
      </c>
      <c r="U398" s="58" t="s">
        <v>136</v>
      </c>
      <c r="V398" s="58" t="s">
        <v>136</v>
      </c>
      <c r="W398" s="58" t="s">
        <v>136</v>
      </c>
      <c r="X398" s="125" t="s">
        <v>136</v>
      </c>
      <c r="Y398" s="125" t="s">
        <v>136</v>
      </c>
      <c r="Z398" s="125" t="s">
        <v>136</v>
      </c>
      <c r="AA398" s="125" t="s">
        <v>136</v>
      </c>
      <c r="AB398" s="125" t="s">
        <v>136</v>
      </c>
      <c r="AC398" s="59" t="s">
        <v>136</v>
      </c>
      <c r="AD398" s="59" t="s">
        <v>136</v>
      </c>
      <c r="AE398" s="59" t="s">
        <v>136</v>
      </c>
      <c r="AF398" s="59" t="s">
        <v>136</v>
      </c>
      <c r="AG398" s="126" t="s">
        <v>136</v>
      </c>
      <c r="AH398" s="193"/>
    </row>
    <row r="399" spans="1:34" s="56" customFormat="1" ht="47.25" x14ac:dyDescent="0.25">
      <c r="A399" s="126">
        <v>297</v>
      </c>
      <c r="B399" s="125" t="str">
        <f>'Приложение № 3'!B344</f>
        <v>ул. Челюскинцев, от 
ул. Багратиона до 
ул. 5-й Северной</v>
      </c>
      <c r="C399" s="127">
        <v>1.61</v>
      </c>
      <c r="D399" s="126">
        <v>24150</v>
      </c>
      <c r="E399" s="128">
        <f t="shared" si="37"/>
        <v>1.288</v>
      </c>
      <c r="F399" s="126">
        <v>80</v>
      </c>
      <c r="G399" s="128">
        <f t="shared" si="35"/>
        <v>1.2075000000000002</v>
      </c>
      <c r="H399" s="126">
        <v>75</v>
      </c>
      <c r="I399" s="128">
        <f t="shared" si="36"/>
        <v>1.127</v>
      </c>
      <c r="J399" s="126">
        <v>70</v>
      </c>
      <c r="K399" s="125" t="s">
        <v>136</v>
      </c>
      <c r="L399" s="129" t="s">
        <v>136</v>
      </c>
      <c r="M399" s="125" t="s">
        <v>136</v>
      </c>
      <c r="N399" s="125" t="s">
        <v>136</v>
      </c>
      <c r="O399" s="125" t="s">
        <v>136</v>
      </c>
      <c r="P399" s="57" t="s">
        <v>136</v>
      </c>
      <c r="Q399" s="57" t="s">
        <v>136</v>
      </c>
      <c r="R399" s="57" t="s">
        <v>136</v>
      </c>
      <c r="S399" s="57" t="s">
        <v>136</v>
      </c>
      <c r="T399" s="58" t="s">
        <v>136</v>
      </c>
      <c r="U399" s="58" t="s">
        <v>136</v>
      </c>
      <c r="V399" s="58" t="s">
        <v>136</v>
      </c>
      <c r="W399" s="58" t="s">
        <v>136</v>
      </c>
      <c r="X399" s="125" t="s">
        <v>136</v>
      </c>
      <c r="Y399" s="125" t="s">
        <v>136</v>
      </c>
      <c r="Z399" s="125" t="s">
        <v>136</v>
      </c>
      <c r="AA399" s="125" t="s">
        <v>136</v>
      </c>
      <c r="AB399" s="125" t="s">
        <v>136</v>
      </c>
      <c r="AC399" s="59" t="s">
        <v>136</v>
      </c>
      <c r="AD399" s="59" t="s">
        <v>136</v>
      </c>
      <c r="AE399" s="59" t="s">
        <v>136</v>
      </c>
      <c r="AF399" s="59" t="s">
        <v>136</v>
      </c>
      <c r="AG399" s="126" t="s">
        <v>136</v>
      </c>
      <c r="AH399" s="193"/>
    </row>
    <row r="400" spans="1:34" s="56" customFormat="1" ht="47.25" x14ac:dyDescent="0.25">
      <c r="A400" s="126">
        <v>298</v>
      </c>
      <c r="B400" s="125" t="str">
        <f>'Приложение № 3'!B345</f>
        <v>ул. Куйбышева, от 
ул. Бульварной до 
ул. Омской</v>
      </c>
      <c r="C400" s="127">
        <v>2.72</v>
      </c>
      <c r="D400" s="126">
        <v>24480</v>
      </c>
      <c r="E400" s="128">
        <f t="shared" si="37"/>
        <v>2.1760000000000002</v>
      </c>
      <c r="F400" s="126">
        <v>80</v>
      </c>
      <c r="G400" s="128">
        <f t="shared" si="35"/>
        <v>2.0400000000000005</v>
      </c>
      <c r="H400" s="126">
        <v>75</v>
      </c>
      <c r="I400" s="128">
        <f t="shared" si="36"/>
        <v>1.9040000000000001</v>
      </c>
      <c r="J400" s="126">
        <v>70</v>
      </c>
      <c r="K400" s="125" t="s">
        <v>136</v>
      </c>
      <c r="L400" s="129" t="s">
        <v>136</v>
      </c>
      <c r="M400" s="125" t="s">
        <v>136</v>
      </c>
      <c r="N400" s="125" t="s">
        <v>136</v>
      </c>
      <c r="O400" s="125" t="s">
        <v>136</v>
      </c>
      <c r="P400" s="57" t="s">
        <v>136</v>
      </c>
      <c r="Q400" s="57" t="s">
        <v>136</v>
      </c>
      <c r="R400" s="57" t="s">
        <v>136</v>
      </c>
      <c r="S400" s="57" t="s">
        <v>136</v>
      </c>
      <c r="T400" s="58" t="s">
        <v>136</v>
      </c>
      <c r="U400" s="58" t="s">
        <v>136</v>
      </c>
      <c r="V400" s="58" t="s">
        <v>136</v>
      </c>
      <c r="W400" s="58" t="s">
        <v>136</v>
      </c>
      <c r="X400" s="125" t="s">
        <v>136</v>
      </c>
      <c r="Y400" s="125" t="s">
        <v>136</v>
      </c>
      <c r="Z400" s="125" t="s">
        <v>136</v>
      </c>
      <c r="AA400" s="125" t="s">
        <v>136</v>
      </c>
      <c r="AB400" s="125" t="s">
        <v>136</v>
      </c>
      <c r="AC400" s="59" t="s">
        <v>136</v>
      </c>
      <c r="AD400" s="59" t="s">
        <v>136</v>
      </c>
      <c r="AE400" s="59" t="s">
        <v>136</v>
      </c>
      <c r="AF400" s="59" t="s">
        <v>136</v>
      </c>
      <c r="AG400" s="126" t="s">
        <v>136</v>
      </c>
      <c r="AH400" s="193"/>
    </row>
    <row r="401" spans="1:34" s="56" customFormat="1" ht="47.25" x14ac:dyDescent="0.25">
      <c r="A401" s="126">
        <v>299</v>
      </c>
      <c r="B401" s="125" t="str">
        <f>'Приложение № 3'!B346</f>
        <v>ул. 2-я Производственная, от 
ул. 1-й Заречной до 
ул. Нейбута</v>
      </c>
      <c r="C401" s="127">
        <v>1.6</v>
      </c>
      <c r="D401" s="126">
        <v>12800</v>
      </c>
      <c r="E401" s="128">
        <f t="shared" si="37"/>
        <v>0.64</v>
      </c>
      <c r="F401" s="126">
        <v>40</v>
      </c>
      <c r="G401" s="128">
        <f t="shared" si="35"/>
        <v>0.56000000000000005</v>
      </c>
      <c r="H401" s="126">
        <v>35</v>
      </c>
      <c r="I401" s="128">
        <f t="shared" si="36"/>
        <v>0.48</v>
      </c>
      <c r="J401" s="126">
        <v>30</v>
      </c>
      <c r="K401" s="125" t="s">
        <v>136</v>
      </c>
      <c r="L401" s="129" t="s">
        <v>136</v>
      </c>
      <c r="M401" s="125" t="s">
        <v>136</v>
      </c>
      <c r="N401" s="125" t="s">
        <v>136</v>
      </c>
      <c r="O401" s="125" t="s">
        <v>136</v>
      </c>
      <c r="P401" s="57" t="s">
        <v>136</v>
      </c>
      <c r="Q401" s="57" t="s">
        <v>136</v>
      </c>
      <c r="R401" s="57" t="s">
        <v>136</v>
      </c>
      <c r="S401" s="57" t="s">
        <v>136</v>
      </c>
      <c r="T401" s="58" t="s">
        <v>136</v>
      </c>
      <c r="U401" s="58" t="s">
        <v>136</v>
      </c>
      <c r="V401" s="58" t="s">
        <v>136</v>
      </c>
      <c r="W401" s="58" t="s">
        <v>136</v>
      </c>
      <c r="X401" s="125" t="s">
        <v>136</v>
      </c>
      <c r="Y401" s="125" t="s">
        <v>136</v>
      </c>
      <c r="Z401" s="125" t="s">
        <v>136</v>
      </c>
      <c r="AA401" s="125" t="s">
        <v>136</v>
      </c>
      <c r="AB401" s="125" t="s">
        <v>136</v>
      </c>
      <c r="AC401" s="59" t="s">
        <v>136</v>
      </c>
      <c r="AD401" s="59" t="s">
        <v>136</v>
      </c>
      <c r="AE401" s="59" t="s">
        <v>136</v>
      </c>
      <c r="AF401" s="59" t="s">
        <v>136</v>
      </c>
      <c r="AG401" s="126" t="s">
        <v>136</v>
      </c>
      <c r="AH401" s="193"/>
    </row>
    <row r="402" spans="1:34" s="56" customFormat="1" ht="47.25" x14ac:dyDescent="0.25">
      <c r="A402" s="126">
        <v>300</v>
      </c>
      <c r="B402" s="125" t="str">
        <f>'Приложение № 3'!B347</f>
        <v>ул. Чернышевского, от 
ул. 5-й Северной до 
ул. Рабиновича</v>
      </c>
      <c r="C402" s="127">
        <v>1.3</v>
      </c>
      <c r="D402" s="126">
        <v>14300</v>
      </c>
      <c r="E402" s="128">
        <f t="shared" si="37"/>
        <v>0.65</v>
      </c>
      <c r="F402" s="126">
        <v>50</v>
      </c>
      <c r="G402" s="128">
        <f t="shared" si="35"/>
        <v>0.58499999999999996</v>
      </c>
      <c r="H402" s="126">
        <v>45</v>
      </c>
      <c r="I402" s="128">
        <f t="shared" si="36"/>
        <v>0.52</v>
      </c>
      <c r="J402" s="126">
        <v>40</v>
      </c>
      <c r="K402" s="125" t="s">
        <v>136</v>
      </c>
      <c r="L402" s="129" t="s">
        <v>136</v>
      </c>
      <c r="M402" s="125" t="s">
        <v>136</v>
      </c>
      <c r="N402" s="125" t="s">
        <v>136</v>
      </c>
      <c r="O402" s="125" t="s">
        <v>136</v>
      </c>
      <c r="P402" s="57" t="s">
        <v>136</v>
      </c>
      <c r="Q402" s="57" t="s">
        <v>136</v>
      </c>
      <c r="R402" s="57" t="s">
        <v>136</v>
      </c>
      <c r="S402" s="57" t="s">
        <v>136</v>
      </c>
      <c r="T402" s="58" t="s">
        <v>136</v>
      </c>
      <c r="U402" s="58" t="s">
        <v>136</v>
      </c>
      <c r="V402" s="58" t="s">
        <v>136</v>
      </c>
      <c r="W402" s="58" t="s">
        <v>136</v>
      </c>
      <c r="X402" s="125" t="s">
        <v>136</v>
      </c>
      <c r="Y402" s="125" t="s">
        <v>136</v>
      </c>
      <c r="Z402" s="125" t="s">
        <v>136</v>
      </c>
      <c r="AA402" s="125" t="s">
        <v>136</v>
      </c>
      <c r="AB402" s="125" t="s">
        <v>136</v>
      </c>
      <c r="AC402" s="59" t="s">
        <v>136</v>
      </c>
      <c r="AD402" s="59" t="s">
        <v>136</v>
      </c>
      <c r="AE402" s="59" t="s">
        <v>136</v>
      </c>
      <c r="AF402" s="59" t="s">
        <v>136</v>
      </c>
      <c r="AG402" s="126" t="s">
        <v>136</v>
      </c>
      <c r="AH402" s="193"/>
    </row>
    <row r="403" spans="1:34" s="56" customFormat="1" ht="47.25" x14ac:dyDescent="0.25">
      <c r="A403" s="126">
        <v>301</v>
      </c>
      <c r="B403" s="125" t="str">
        <f>'Приложение № 3'!B348</f>
        <v>ул. Бульварная, от 
ул. Пушкина до 
ул. Куйбышева</v>
      </c>
      <c r="C403" s="127">
        <v>0.85</v>
      </c>
      <c r="D403" s="126">
        <v>9350</v>
      </c>
      <c r="E403" s="128">
        <f t="shared" si="37"/>
        <v>0.34</v>
      </c>
      <c r="F403" s="126">
        <v>40</v>
      </c>
      <c r="G403" s="128">
        <f t="shared" si="35"/>
        <v>0.29749999999999999</v>
      </c>
      <c r="H403" s="126">
        <v>35</v>
      </c>
      <c r="I403" s="128">
        <f t="shared" si="36"/>
        <v>0.255</v>
      </c>
      <c r="J403" s="126">
        <v>30</v>
      </c>
      <c r="K403" s="125" t="s">
        <v>136</v>
      </c>
      <c r="L403" s="129" t="s">
        <v>136</v>
      </c>
      <c r="M403" s="125" t="s">
        <v>136</v>
      </c>
      <c r="N403" s="125" t="s">
        <v>136</v>
      </c>
      <c r="O403" s="125" t="s">
        <v>136</v>
      </c>
      <c r="P403" s="57" t="s">
        <v>136</v>
      </c>
      <c r="Q403" s="57" t="s">
        <v>136</v>
      </c>
      <c r="R403" s="57" t="s">
        <v>136</v>
      </c>
      <c r="S403" s="57" t="s">
        <v>136</v>
      </c>
      <c r="T403" s="58" t="s">
        <v>136</v>
      </c>
      <c r="U403" s="58" t="s">
        <v>136</v>
      </c>
      <c r="V403" s="58" t="s">
        <v>136</v>
      </c>
      <c r="W403" s="58" t="s">
        <v>136</v>
      </c>
      <c r="X403" s="125" t="s">
        <v>136</v>
      </c>
      <c r="Y403" s="125" t="s">
        <v>136</v>
      </c>
      <c r="Z403" s="125" t="s">
        <v>136</v>
      </c>
      <c r="AA403" s="125" t="s">
        <v>136</v>
      </c>
      <c r="AB403" s="125" t="s">
        <v>136</v>
      </c>
      <c r="AC403" s="59" t="s">
        <v>136</v>
      </c>
      <c r="AD403" s="59" t="s">
        <v>136</v>
      </c>
      <c r="AE403" s="59" t="s">
        <v>136</v>
      </c>
      <c r="AF403" s="59" t="s">
        <v>136</v>
      </c>
      <c r="AG403" s="126" t="s">
        <v>136</v>
      </c>
      <c r="AH403" s="193"/>
    </row>
    <row r="404" spans="1:34" s="56" customFormat="1" ht="47.25" x14ac:dyDescent="0.25">
      <c r="A404" s="126">
        <v>302</v>
      </c>
      <c r="B404" s="125" t="str">
        <f>'Приложение № 3'!B349</f>
        <v>ул. 8-я Восточная, от 
ул. Челюскинцев до дома 101 
по ул. 8-й Восточной</v>
      </c>
      <c r="C404" s="127">
        <v>1.45</v>
      </c>
      <c r="D404" s="126">
        <v>15950</v>
      </c>
      <c r="E404" s="128">
        <f t="shared" si="37"/>
        <v>0.57999999999999996</v>
      </c>
      <c r="F404" s="126">
        <v>40</v>
      </c>
      <c r="G404" s="128">
        <f t="shared" si="35"/>
        <v>0.50749999999999995</v>
      </c>
      <c r="H404" s="126">
        <v>35</v>
      </c>
      <c r="I404" s="128">
        <f t="shared" si="36"/>
        <v>0.435</v>
      </c>
      <c r="J404" s="126">
        <v>30</v>
      </c>
      <c r="K404" s="125" t="s">
        <v>136</v>
      </c>
      <c r="L404" s="129" t="s">
        <v>136</v>
      </c>
      <c r="M404" s="125" t="s">
        <v>136</v>
      </c>
      <c r="N404" s="125" t="s">
        <v>136</v>
      </c>
      <c r="O404" s="125" t="s">
        <v>136</v>
      </c>
      <c r="P404" s="57" t="s">
        <v>136</v>
      </c>
      <c r="Q404" s="57" t="s">
        <v>136</v>
      </c>
      <c r="R404" s="57" t="s">
        <v>136</v>
      </c>
      <c r="S404" s="57" t="s">
        <v>136</v>
      </c>
      <c r="T404" s="58" t="s">
        <v>136</v>
      </c>
      <c r="U404" s="58" t="s">
        <v>136</v>
      </c>
      <c r="V404" s="58" t="s">
        <v>136</v>
      </c>
      <c r="W404" s="58" t="s">
        <v>136</v>
      </c>
      <c r="X404" s="125" t="s">
        <v>136</v>
      </c>
      <c r="Y404" s="125" t="s">
        <v>136</v>
      </c>
      <c r="Z404" s="125" t="s">
        <v>136</v>
      </c>
      <c r="AA404" s="125" t="s">
        <v>136</v>
      </c>
      <c r="AB404" s="125" t="s">
        <v>136</v>
      </c>
      <c r="AC404" s="59" t="s">
        <v>136</v>
      </c>
      <c r="AD404" s="59" t="s">
        <v>136</v>
      </c>
      <c r="AE404" s="59" t="s">
        <v>136</v>
      </c>
      <c r="AF404" s="59" t="s">
        <v>136</v>
      </c>
      <c r="AG404" s="126" t="s">
        <v>136</v>
      </c>
      <c r="AH404" s="193"/>
    </row>
    <row r="405" spans="1:34" s="56" customFormat="1" ht="47.25" x14ac:dyDescent="0.25">
      <c r="A405" s="126">
        <v>303</v>
      </c>
      <c r="B405" s="125" t="str">
        <f>'Приложение № 3'!B350</f>
        <v>ул. Гусарова, от 
ул. Гагарина до 
ул. 5-й Армии</v>
      </c>
      <c r="C405" s="127">
        <v>1.28</v>
      </c>
      <c r="D405" s="126">
        <v>17920</v>
      </c>
      <c r="E405" s="128">
        <f t="shared" si="37"/>
        <v>0.51200000000000001</v>
      </c>
      <c r="F405" s="126">
        <v>40</v>
      </c>
      <c r="G405" s="128">
        <f t="shared" si="35"/>
        <v>0.44800000000000006</v>
      </c>
      <c r="H405" s="126">
        <v>35</v>
      </c>
      <c r="I405" s="128">
        <f t="shared" si="36"/>
        <v>0.38400000000000001</v>
      </c>
      <c r="J405" s="126">
        <v>30</v>
      </c>
      <c r="K405" s="125" t="s">
        <v>136</v>
      </c>
      <c r="L405" s="129" t="s">
        <v>136</v>
      </c>
      <c r="M405" s="125" t="s">
        <v>136</v>
      </c>
      <c r="N405" s="125" t="s">
        <v>136</v>
      </c>
      <c r="O405" s="125" t="s">
        <v>136</v>
      </c>
      <c r="P405" s="57" t="s">
        <v>136</v>
      </c>
      <c r="Q405" s="57" t="s">
        <v>136</v>
      </c>
      <c r="R405" s="57" t="s">
        <v>136</v>
      </c>
      <c r="S405" s="57" t="s">
        <v>136</v>
      </c>
      <c r="T405" s="58" t="s">
        <v>136</v>
      </c>
      <c r="U405" s="58" t="s">
        <v>136</v>
      </c>
      <c r="V405" s="58" t="s">
        <v>136</v>
      </c>
      <c r="W405" s="58" t="s">
        <v>136</v>
      </c>
      <c r="X405" s="125" t="s">
        <v>136</v>
      </c>
      <c r="Y405" s="125" t="s">
        <v>136</v>
      </c>
      <c r="Z405" s="125" t="s">
        <v>136</v>
      </c>
      <c r="AA405" s="125" t="s">
        <v>136</v>
      </c>
      <c r="AB405" s="125" t="s">
        <v>136</v>
      </c>
      <c r="AC405" s="59" t="s">
        <v>136</v>
      </c>
      <c r="AD405" s="59" t="s">
        <v>136</v>
      </c>
      <c r="AE405" s="59" t="s">
        <v>136</v>
      </c>
      <c r="AF405" s="59" t="s">
        <v>136</v>
      </c>
      <c r="AG405" s="126" t="s">
        <v>136</v>
      </c>
      <c r="AH405" s="193"/>
    </row>
    <row r="406" spans="1:34" s="56" customFormat="1" ht="63" x14ac:dyDescent="0.25">
      <c r="A406" s="126">
        <v>304</v>
      </c>
      <c r="B406" s="125" t="str">
        <f>'Приложение № 3'!B351</f>
        <v>ул. Завертяева, 
от путепровода по 
ул. 21-й Амурской 
до ул. Донецкой</v>
      </c>
      <c r="C406" s="127">
        <v>2.95</v>
      </c>
      <c r="D406" s="126">
        <v>22125</v>
      </c>
      <c r="E406" s="128">
        <f t="shared" si="37"/>
        <v>1.18</v>
      </c>
      <c r="F406" s="126">
        <v>40</v>
      </c>
      <c r="G406" s="128">
        <f t="shared" si="35"/>
        <v>1.0325</v>
      </c>
      <c r="H406" s="126">
        <v>35</v>
      </c>
      <c r="I406" s="128">
        <f t="shared" si="36"/>
        <v>0.88500000000000001</v>
      </c>
      <c r="J406" s="126">
        <v>30</v>
      </c>
      <c r="K406" s="125" t="s">
        <v>136</v>
      </c>
      <c r="L406" s="129" t="s">
        <v>136</v>
      </c>
      <c r="M406" s="125" t="s">
        <v>136</v>
      </c>
      <c r="N406" s="125" t="s">
        <v>136</v>
      </c>
      <c r="O406" s="125" t="s">
        <v>136</v>
      </c>
      <c r="P406" s="57" t="s">
        <v>136</v>
      </c>
      <c r="Q406" s="57" t="s">
        <v>136</v>
      </c>
      <c r="R406" s="57" t="s">
        <v>136</v>
      </c>
      <c r="S406" s="57" t="s">
        <v>136</v>
      </c>
      <c r="T406" s="58" t="s">
        <v>136</v>
      </c>
      <c r="U406" s="58" t="s">
        <v>136</v>
      </c>
      <c r="V406" s="58" t="s">
        <v>136</v>
      </c>
      <c r="W406" s="58" t="s">
        <v>136</v>
      </c>
      <c r="X406" s="125" t="s">
        <v>136</v>
      </c>
      <c r="Y406" s="125" t="s">
        <v>136</v>
      </c>
      <c r="Z406" s="125" t="s">
        <v>136</v>
      </c>
      <c r="AA406" s="125" t="s">
        <v>136</v>
      </c>
      <c r="AB406" s="125" t="s">
        <v>136</v>
      </c>
      <c r="AC406" s="59" t="s">
        <v>136</v>
      </c>
      <c r="AD406" s="59" t="s">
        <v>136</v>
      </c>
      <c r="AE406" s="59" t="s">
        <v>136</v>
      </c>
      <c r="AF406" s="59" t="s">
        <v>136</v>
      </c>
      <c r="AG406" s="126" t="s">
        <v>136</v>
      </c>
      <c r="AH406" s="193"/>
    </row>
    <row r="407" spans="1:34" s="56" customFormat="1" ht="47.25" x14ac:dyDescent="0.25">
      <c r="A407" s="126">
        <v>305</v>
      </c>
      <c r="B407" s="125" t="str">
        <f>'Приложение № 3'!B352</f>
        <v>ул. Завертяева, от 
ул. 21-й Амурской до 
6-го Донецкого переулка</v>
      </c>
      <c r="C407" s="127">
        <v>2.16</v>
      </c>
      <c r="D407" s="126">
        <v>17280</v>
      </c>
      <c r="E407" s="128">
        <f t="shared" si="37"/>
        <v>1.7280000000000002</v>
      </c>
      <c r="F407" s="126">
        <v>80</v>
      </c>
      <c r="G407" s="128">
        <f t="shared" si="35"/>
        <v>1.62</v>
      </c>
      <c r="H407" s="126">
        <v>75</v>
      </c>
      <c r="I407" s="128">
        <f t="shared" si="36"/>
        <v>1.5120000000000002</v>
      </c>
      <c r="J407" s="126">
        <v>70</v>
      </c>
      <c r="K407" s="125" t="s">
        <v>136</v>
      </c>
      <c r="L407" s="129" t="s">
        <v>136</v>
      </c>
      <c r="M407" s="125" t="s">
        <v>136</v>
      </c>
      <c r="N407" s="125" t="s">
        <v>136</v>
      </c>
      <c r="O407" s="125" t="s">
        <v>136</v>
      </c>
      <c r="P407" s="57" t="s">
        <v>136</v>
      </c>
      <c r="Q407" s="57" t="s">
        <v>136</v>
      </c>
      <c r="R407" s="57" t="s">
        <v>136</v>
      </c>
      <c r="S407" s="57" t="s">
        <v>136</v>
      </c>
      <c r="T407" s="58" t="s">
        <v>136</v>
      </c>
      <c r="U407" s="58" t="s">
        <v>136</v>
      </c>
      <c r="V407" s="58" t="s">
        <v>136</v>
      </c>
      <c r="W407" s="58" t="s">
        <v>136</v>
      </c>
      <c r="X407" s="125" t="s">
        <v>136</v>
      </c>
      <c r="Y407" s="125" t="s">
        <v>136</v>
      </c>
      <c r="Z407" s="125" t="s">
        <v>136</v>
      </c>
      <c r="AA407" s="125" t="s">
        <v>136</v>
      </c>
      <c r="AB407" s="125" t="s">
        <v>136</v>
      </c>
      <c r="AC407" s="59" t="s">
        <v>136</v>
      </c>
      <c r="AD407" s="59" t="s">
        <v>136</v>
      </c>
      <c r="AE407" s="59" t="s">
        <v>136</v>
      </c>
      <c r="AF407" s="59" t="s">
        <v>136</v>
      </c>
      <c r="AG407" s="126" t="s">
        <v>136</v>
      </c>
      <c r="AH407" s="193"/>
    </row>
    <row r="408" spans="1:34" s="56" customFormat="1" ht="47.25" x14ac:dyDescent="0.25">
      <c r="A408" s="126">
        <v>306</v>
      </c>
      <c r="B408" s="125" t="str">
        <f>'Приложение № 3'!B353</f>
        <v>ул. Думская, от 
ул. М. Жукова до 
пл. Ленина</v>
      </c>
      <c r="C408" s="127">
        <v>0.68</v>
      </c>
      <c r="D408" s="126">
        <v>9520</v>
      </c>
      <c r="E408" s="128">
        <f t="shared" si="37"/>
        <v>0.47600000000000003</v>
      </c>
      <c r="F408" s="126">
        <v>70</v>
      </c>
      <c r="G408" s="128">
        <f t="shared" si="35"/>
        <v>0.442</v>
      </c>
      <c r="H408" s="126">
        <v>65</v>
      </c>
      <c r="I408" s="128">
        <f t="shared" si="36"/>
        <v>0.40800000000000003</v>
      </c>
      <c r="J408" s="126">
        <v>60</v>
      </c>
      <c r="K408" s="125" t="s">
        <v>136</v>
      </c>
      <c r="L408" s="129" t="s">
        <v>136</v>
      </c>
      <c r="M408" s="125" t="s">
        <v>136</v>
      </c>
      <c r="N408" s="125" t="s">
        <v>136</v>
      </c>
      <c r="O408" s="125" t="s">
        <v>136</v>
      </c>
      <c r="P408" s="57" t="s">
        <v>136</v>
      </c>
      <c r="Q408" s="57" t="s">
        <v>136</v>
      </c>
      <c r="R408" s="57" t="s">
        <v>136</v>
      </c>
      <c r="S408" s="57" t="s">
        <v>136</v>
      </c>
      <c r="T408" s="58" t="s">
        <v>136</v>
      </c>
      <c r="U408" s="58" t="s">
        <v>136</v>
      </c>
      <c r="V408" s="58" t="s">
        <v>136</v>
      </c>
      <c r="W408" s="58" t="s">
        <v>136</v>
      </c>
      <c r="X408" s="125" t="s">
        <v>136</v>
      </c>
      <c r="Y408" s="125" t="s">
        <v>136</v>
      </c>
      <c r="Z408" s="125" t="s">
        <v>136</v>
      </c>
      <c r="AA408" s="125" t="s">
        <v>136</v>
      </c>
      <c r="AB408" s="125" t="s">
        <v>136</v>
      </c>
      <c r="AC408" s="59" t="s">
        <v>136</v>
      </c>
      <c r="AD408" s="59" t="s">
        <v>136</v>
      </c>
      <c r="AE408" s="59" t="s">
        <v>136</v>
      </c>
      <c r="AF408" s="59" t="s">
        <v>136</v>
      </c>
      <c r="AG408" s="126" t="s">
        <v>136</v>
      </c>
      <c r="AH408" s="193"/>
    </row>
    <row r="409" spans="1:34" s="56" customFormat="1" ht="47.25" x14ac:dyDescent="0.25">
      <c r="A409" s="126">
        <v>307</v>
      </c>
      <c r="B409" s="125" t="str">
        <f>'Приложение № 3'!B354</f>
        <v>ул. Пушкина, от 
ул. Подгорной до 
ул. Циолковского</v>
      </c>
      <c r="C409" s="127">
        <v>2.71</v>
      </c>
      <c r="D409" s="126">
        <v>24390</v>
      </c>
      <c r="E409" s="128">
        <f t="shared" si="37"/>
        <v>2.1680000000000001</v>
      </c>
      <c r="F409" s="126">
        <v>80</v>
      </c>
      <c r="G409" s="128">
        <f t="shared" si="35"/>
        <v>2.0325000000000002</v>
      </c>
      <c r="H409" s="126">
        <v>75</v>
      </c>
      <c r="I409" s="128">
        <f t="shared" si="36"/>
        <v>1.8969999999999998</v>
      </c>
      <c r="J409" s="126">
        <v>70</v>
      </c>
      <c r="K409" s="125" t="s">
        <v>136</v>
      </c>
      <c r="L409" s="129" t="s">
        <v>136</v>
      </c>
      <c r="M409" s="125" t="s">
        <v>136</v>
      </c>
      <c r="N409" s="125" t="s">
        <v>136</v>
      </c>
      <c r="O409" s="125" t="s">
        <v>136</v>
      </c>
      <c r="P409" s="57" t="s">
        <v>136</v>
      </c>
      <c r="Q409" s="57" t="s">
        <v>136</v>
      </c>
      <c r="R409" s="57" t="s">
        <v>136</v>
      </c>
      <c r="S409" s="57" t="s">
        <v>136</v>
      </c>
      <c r="T409" s="58" t="s">
        <v>136</v>
      </c>
      <c r="U409" s="58" t="s">
        <v>136</v>
      </c>
      <c r="V409" s="58" t="s">
        <v>136</v>
      </c>
      <c r="W409" s="58" t="s">
        <v>136</v>
      </c>
      <c r="X409" s="125" t="s">
        <v>136</v>
      </c>
      <c r="Y409" s="125" t="s">
        <v>136</v>
      </c>
      <c r="Z409" s="125" t="s">
        <v>136</v>
      </c>
      <c r="AA409" s="125" t="s">
        <v>136</v>
      </c>
      <c r="AB409" s="125" t="s">
        <v>136</v>
      </c>
      <c r="AC409" s="59" t="s">
        <v>136</v>
      </c>
      <c r="AD409" s="59" t="s">
        <v>136</v>
      </c>
      <c r="AE409" s="59" t="s">
        <v>136</v>
      </c>
      <c r="AF409" s="59" t="s">
        <v>136</v>
      </c>
      <c r="AG409" s="126" t="s">
        <v>136</v>
      </c>
      <c r="AH409" s="193"/>
    </row>
    <row r="410" spans="1:34" s="56" customFormat="1" ht="47.25" x14ac:dyDescent="0.25">
      <c r="A410" s="126">
        <v>308</v>
      </c>
      <c r="B410" s="125" t="str">
        <f>'Приложение № 3'!B355</f>
        <v>Пушкинский тракт, от 
ул. 36-й Северной до границы города Омска</v>
      </c>
      <c r="C410" s="127">
        <v>4.7300000000000004</v>
      </c>
      <c r="D410" s="126">
        <v>52030</v>
      </c>
      <c r="E410" s="128">
        <f t="shared" si="37"/>
        <v>1.8920000000000001</v>
      </c>
      <c r="F410" s="126">
        <v>40</v>
      </c>
      <c r="G410" s="128">
        <f t="shared" si="35"/>
        <v>1.6555000000000002</v>
      </c>
      <c r="H410" s="126">
        <v>35</v>
      </c>
      <c r="I410" s="128">
        <f t="shared" si="36"/>
        <v>1.419</v>
      </c>
      <c r="J410" s="126">
        <v>30</v>
      </c>
      <c r="K410" s="125" t="s">
        <v>136</v>
      </c>
      <c r="L410" s="129" t="s">
        <v>136</v>
      </c>
      <c r="M410" s="125" t="s">
        <v>136</v>
      </c>
      <c r="N410" s="125" t="s">
        <v>136</v>
      </c>
      <c r="O410" s="125" t="s">
        <v>136</v>
      </c>
      <c r="P410" s="57" t="s">
        <v>136</v>
      </c>
      <c r="Q410" s="57" t="s">
        <v>136</v>
      </c>
      <c r="R410" s="57" t="s">
        <v>136</v>
      </c>
      <c r="S410" s="57" t="s">
        <v>136</v>
      </c>
      <c r="T410" s="58" t="s">
        <v>136</v>
      </c>
      <c r="U410" s="58" t="s">
        <v>136</v>
      </c>
      <c r="V410" s="58" t="s">
        <v>136</v>
      </c>
      <c r="W410" s="58" t="s">
        <v>136</v>
      </c>
      <c r="X410" s="125" t="s">
        <v>136</v>
      </c>
      <c r="Y410" s="125" t="s">
        <v>136</v>
      </c>
      <c r="Z410" s="125" t="s">
        <v>136</v>
      </c>
      <c r="AA410" s="125" t="s">
        <v>136</v>
      </c>
      <c r="AB410" s="125" t="s">
        <v>136</v>
      </c>
      <c r="AC410" s="59" t="s">
        <v>136</v>
      </c>
      <c r="AD410" s="59" t="s">
        <v>136</v>
      </c>
      <c r="AE410" s="59" t="s">
        <v>136</v>
      </c>
      <c r="AF410" s="59" t="s">
        <v>136</v>
      </c>
      <c r="AG410" s="126" t="s">
        <v>136</v>
      </c>
      <c r="AH410" s="193"/>
    </row>
    <row r="411" spans="1:34" s="56" customFormat="1" ht="47.25" x14ac:dyDescent="0.25">
      <c r="A411" s="126">
        <v>309</v>
      </c>
      <c r="B411" s="125" t="str">
        <f>'Приложение № 3'!B356</f>
        <v>ул. 27-я Северная, от 
ул. Осоавиахимовской до 
ул. 21-й Амурской</v>
      </c>
      <c r="C411" s="127">
        <v>2.4300000000000002</v>
      </c>
      <c r="D411" s="126">
        <v>17982</v>
      </c>
      <c r="E411" s="128">
        <f t="shared" si="37"/>
        <v>0.97199999999999998</v>
      </c>
      <c r="F411" s="126">
        <v>40</v>
      </c>
      <c r="G411" s="128">
        <f t="shared" si="35"/>
        <v>0.85050000000000014</v>
      </c>
      <c r="H411" s="126">
        <v>35</v>
      </c>
      <c r="I411" s="128">
        <f t="shared" si="36"/>
        <v>0.72900000000000009</v>
      </c>
      <c r="J411" s="126">
        <v>30</v>
      </c>
      <c r="K411" s="125" t="s">
        <v>136</v>
      </c>
      <c r="L411" s="129" t="s">
        <v>136</v>
      </c>
      <c r="M411" s="125" t="s">
        <v>136</v>
      </c>
      <c r="N411" s="125" t="s">
        <v>136</v>
      </c>
      <c r="O411" s="125" t="s">
        <v>136</v>
      </c>
      <c r="P411" s="57" t="s">
        <v>136</v>
      </c>
      <c r="Q411" s="57" t="s">
        <v>136</v>
      </c>
      <c r="R411" s="57" t="s">
        <v>136</v>
      </c>
      <c r="S411" s="57" t="s">
        <v>136</v>
      </c>
      <c r="T411" s="58" t="s">
        <v>136</v>
      </c>
      <c r="U411" s="58" t="s">
        <v>136</v>
      </c>
      <c r="V411" s="58" t="s">
        <v>136</v>
      </c>
      <c r="W411" s="58" t="s">
        <v>136</v>
      </c>
      <c r="X411" s="125" t="s">
        <v>136</v>
      </c>
      <c r="Y411" s="125" t="s">
        <v>136</v>
      </c>
      <c r="Z411" s="125" t="s">
        <v>136</v>
      </c>
      <c r="AA411" s="125" t="s">
        <v>136</v>
      </c>
      <c r="AB411" s="125" t="s">
        <v>136</v>
      </c>
      <c r="AC411" s="59" t="s">
        <v>136</v>
      </c>
      <c r="AD411" s="59" t="s">
        <v>136</v>
      </c>
      <c r="AE411" s="59" t="s">
        <v>136</v>
      </c>
      <c r="AF411" s="59" t="s">
        <v>136</v>
      </c>
      <c r="AG411" s="126" t="s">
        <v>136</v>
      </c>
      <c r="AH411" s="193"/>
    </row>
    <row r="412" spans="1:34" s="56" customFormat="1" ht="47.25" x14ac:dyDescent="0.25">
      <c r="A412" s="126">
        <v>310</v>
      </c>
      <c r="B412" s="125" t="str">
        <f>'Приложение № 3'!B357</f>
        <v>ул. Донецкая, от 
ул. Завертяева до дороги на 
пос. "Степной"</v>
      </c>
      <c r="C412" s="127">
        <v>1.9</v>
      </c>
      <c r="D412" s="126">
        <v>15200</v>
      </c>
      <c r="E412" s="128">
        <f t="shared" si="37"/>
        <v>0.76</v>
      </c>
      <c r="F412" s="126">
        <v>40</v>
      </c>
      <c r="G412" s="128">
        <f t="shared" si="35"/>
        <v>0.66500000000000004</v>
      </c>
      <c r="H412" s="126">
        <v>35</v>
      </c>
      <c r="I412" s="128">
        <f t="shared" si="36"/>
        <v>0.56999999999999995</v>
      </c>
      <c r="J412" s="126">
        <v>30</v>
      </c>
      <c r="K412" s="125" t="s">
        <v>136</v>
      </c>
      <c r="L412" s="129" t="s">
        <v>136</v>
      </c>
      <c r="M412" s="125" t="s">
        <v>136</v>
      </c>
      <c r="N412" s="125" t="s">
        <v>136</v>
      </c>
      <c r="O412" s="125" t="s">
        <v>136</v>
      </c>
      <c r="P412" s="57" t="s">
        <v>136</v>
      </c>
      <c r="Q412" s="57" t="s">
        <v>136</v>
      </c>
      <c r="R412" s="57" t="s">
        <v>136</v>
      </c>
      <c r="S412" s="57" t="s">
        <v>136</v>
      </c>
      <c r="T412" s="58" t="s">
        <v>136</v>
      </c>
      <c r="U412" s="58" t="s">
        <v>136</v>
      </c>
      <c r="V412" s="58" t="s">
        <v>136</v>
      </c>
      <c r="W412" s="58" t="s">
        <v>136</v>
      </c>
      <c r="X412" s="125" t="s">
        <v>136</v>
      </c>
      <c r="Y412" s="125" t="s">
        <v>136</v>
      </c>
      <c r="Z412" s="125" t="s">
        <v>136</v>
      </c>
      <c r="AA412" s="125" t="s">
        <v>136</v>
      </c>
      <c r="AB412" s="125" t="s">
        <v>136</v>
      </c>
      <c r="AC412" s="59" t="s">
        <v>136</v>
      </c>
      <c r="AD412" s="59" t="s">
        <v>136</v>
      </c>
      <c r="AE412" s="59" t="s">
        <v>136</v>
      </c>
      <c r="AF412" s="59" t="s">
        <v>136</v>
      </c>
      <c r="AG412" s="126" t="s">
        <v>136</v>
      </c>
      <c r="AH412" s="193"/>
    </row>
    <row r="413" spans="1:34" s="56" customFormat="1" ht="63" x14ac:dyDescent="0.25">
      <c r="A413" s="126">
        <v>311</v>
      </c>
      <c r="B413" s="125" t="str">
        <f>'Приложение № 3'!B358</f>
        <v>Дорога на мкр. "Загородный" от 
ул. Донецкой до границы города Омска</v>
      </c>
      <c r="C413" s="127">
        <v>4.45</v>
      </c>
      <c r="D413" s="126">
        <v>44500</v>
      </c>
      <c r="E413" s="128">
        <f t="shared" si="37"/>
        <v>1.78</v>
      </c>
      <c r="F413" s="126">
        <v>40</v>
      </c>
      <c r="G413" s="128">
        <f t="shared" si="35"/>
        <v>1.5575000000000001</v>
      </c>
      <c r="H413" s="126">
        <v>35</v>
      </c>
      <c r="I413" s="128">
        <f t="shared" si="36"/>
        <v>1.335</v>
      </c>
      <c r="J413" s="126">
        <v>30</v>
      </c>
      <c r="K413" s="125" t="s">
        <v>136</v>
      </c>
      <c r="L413" s="129" t="s">
        <v>136</v>
      </c>
      <c r="M413" s="125" t="s">
        <v>136</v>
      </c>
      <c r="N413" s="125" t="s">
        <v>136</v>
      </c>
      <c r="O413" s="125" t="s">
        <v>136</v>
      </c>
      <c r="P413" s="57" t="s">
        <v>136</v>
      </c>
      <c r="Q413" s="57" t="s">
        <v>136</v>
      </c>
      <c r="R413" s="57" t="s">
        <v>136</v>
      </c>
      <c r="S413" s="57" t="s">
        <v>136</v>
      </c>
      <c r="T413" s="58" t="s">
        <v>136</v>
      </c>
      <c r="U413" s="58" t="s">
        <v>136</v>
      </c>
      <c r="V413" s="58" t="s">
        <v>136</v>
      </c>
      <c r="W413" s="58" t="s">
        <v>136</v>
      </c>
      <c r="X413" s="125" t="s">
        <v>136</v>
      </c>
      <c r="Y413" s="125" t="s">
        <v>136</v>
      </c>
      <c r="Z413" s="125" t="s">
        <v>136</v>
      </c>
      <c r="AA413" s="125" t="s">
        <v>136</v>
      </c>
      <c r="AB413" s="125" t="s">
        <v>136</v>
      </c>
      <c r="AC413" s="59" t="s">
        <v>136</v>
      </c>
      <c r="AD413" s="59" t="s">
        <v>136</v>
      </c>
      <c r="AE413" s="59" t="s">
        <v>136</v>
      </c>
      <c r="AF413" s="59" t="s">
        <v>136</v>
      </c>
      <c r="AG413" s="126" t="s">
        <v>136</v>
      </c>
      <c r="AH413" s="193"/>
    </row>
    <row r="414" spans="1:34" s="56" customFormat="1" ht="47.25" x14ac:dyDescent="0.25">
      <c r="A414" s="126">
        <v>312</v>
      </c>
      <c r="B414" s="125" t="str">
        <f>'Приложение № 3'!B359</f>
        <v>ул. Сыропятская, от 
ул. 1-й Восточной до дома 70 
по ул. Сыропятской</v>
      </c>
      <c r="C414" s="127">
        <v>1.05</v>
      </c>
      <c r="D414" s="126">
        <v>11812</v>
      </c>
      <c r="E414" s="128">
        <f t="shared" si="37"/>
        <v>0.42</v>
      </c>
      <c r="F414" s="126">
        <v>40</v>
      </c>
      <c r="G414" s="128">
        <f t="shared" si="35"/>
        <v>0.36749999999999999</v>
      </c>
      <c r="H414" s="126">
        <v>35</v>
      </c>
      <c r="I414" s="128">
        <f t="shared" si="36"/>
        <v>0.315</v>
      </c>
      <c r="J414" s="126">
        <v>30</v>
      </c>
      <c r="K414" s="125" t="s">
        <v>136</v>
      </c>
      <c r="L414" s="129" t="s">
        <v>136</v>
      </c>
      <c r="M414" s="125" t="s">
        <v>136</v>
      </c>
      <c r="N414" s="125" t="s">
        <v>136</v>
      </c>
      <c r="O414" s="125" t="s">
        <v>136</v>
      </c>
      <c r="P414" s="57" t="s">
        <v>136</v>
      </c>
      <c r="Q414" s="57" t="s">
        <v>136</v>
      </c>
      <c r="R414" s="57" t="s">
        <v>136</v>
      </c>
      <c r="S414" s="57" t="s">
        <v>136</v>
      </c>
      <c r="T414" s="58" t="s">
        <v>136</v>
      </c>
      <c r="U414" s="58" t="s">
        <v>136</v>
      </c>
      <c r="V414" s="58" t="s">
        <v>136</v>
      </c>
      <c r="W414" s="58" t="s">
        <v>136</v>
      </c>
      <c r="X414" s="125" t="s">
        <v>136</v>
      </c>
      <c r="Y414" s="125" t="s">
        <v>136</v>
      </c>
      <c r="Z414" s="125" t="s">
        <v>136</v>
      </c>
      <c r="AA414" s="125" t="s">
        <v>136</v>
      </c>
      <c r="AB414" s="125" t="s">
        <v>136</v>
      </c>
      <c r="AC414" s="59" t="s">
        <v>136</v>
      </c>
      <c r="AD414" s="59" t="s">
        <v>136</v>
      </c>
      <c r="AE414" s="59" t="s">
        <v>136</v>
      </c>
      <c r="AF414" s="59" t="s">
        <v>136</v>
      </c>
      <c r="AG414" s="126" t="s">
        <v>136</v>
      </c>
      <c r="AH414" s="193"/>
    </row>
    <row r="415" spans="1:34" s="56" customFormat="1" ht="47.25" x14ac:dyDescent="0.25">
      <c r="A415" s="126">
        <v>313</v>
      </c>
      <c r="B415" s="125" t="str">
        <f>'Приложение № 3'!B360</f>
        <v>ул. Красина, от 
ул. П. Некрасова до 
ул. Алексеева</v>
      </c>
      <c r="C415" s="127">
        <v>0.44</v>
      </c>
      <c r="D415" s="126">
        <v>3300</v>
      </c>
      <c r="E415" s="128">
        <f t="shared" si="37"/>
        <v>0.17600000000000002</v>
      </c>
      <c r="F415" s="126">
        <v>40</v>
      </c>
      <c r="G415" s="128">
        <f t="shared" si="35"/>
        <v>0.154</v>
      </c>
      <c r="H415" s="126">
        <v>35</v>
      </c>
      <c r="I415" s="128">
        <f t="shared" si="36"/>
        <v>0.13200000000000001</v>
      </c>
      <c r="J415" s="126">
        <v>30</v>
      </c>
      <c r="K415" s="125" t="s">
        <v>136</v>
      </c>
      <c r="L415" s="129" t="s">
        <v>136</v>
      </c>
      <c r="M415" s="125" t="s">
        <v>136</v>
      </c>
      <c r="N415" s="125" t="s">
        <v>136</v>
      </c>
      <c r="O415" s="125" t="s">
        <v>136</v>
      </c>
      <c r="P415" s="57" t="s">
        <v>136</v>
      </c>
      <c r="Q415" s="57" t="s">
        <v>136</v>
      </c>
      <c r="R415" s="57" t="s">
        <v>136</v>
      </c>
      <c r="S415" s="57" t="s">
        <v>136</v>
      </c>
      <c r="T415" s="58" t="s">
        <v>136</v>
      </c>
      <c r="U415" s="58" t="s">
        <v>136</v>
      </c>
      <c r="V415" s="58" t="s">
        <v>136</v>
      </c>
      <c r="W415" s="58" t="s">
        <v>136</v>
      </c>
      <c r="X415" s="125" t="s">
        <v>136</v>
      </c>
      <c r="Y415" s="125" t="s">
        <v>136</v>
      </c>
      <c r="Z415" s="125" t="s">
        <v>136</v>
      </c>
      <c r="AA415" s="125" t="s">
        <v>136</v>
      </c>
      <c r="AB415" s="125" t="s">
        <v>136</v>
      </c>
      <c r="AC415" s="59" t="s">
        <v>136</v>
      </c>
      <c r="AD415" s="59" t="s">
        <v>136</v>
      </c>
      <c r="AE415" s="59" t="s">
        <v>136</v>
      </c>
      <c r="AF415" s="59" t="s">
        <v>136</v>
      </c>
      <c r="AG415" s="126" t="s">
        <v>136</v>
      </c>
      <c r="AH415" s="193"/>
    </row>
    <row r="416" spans="1:34" s="56" customFormat="1" ht="47.25" x14ac:dyDescent="0.25">
      <c r="A416" s="126">
        <v>314</v>
      </c>
      <c r="B416" s="125" t="str">
        <f>'Приложение № 3'!B361</f>
        <v>Сыропятский тракт, от 
ул. 10 лет Октября до границы города Омска</v>
      </c>
      <c r="C416" s="127">
        <v>4.41</v>
      </c>
      <c r="D416" s="126">
        <v>44100</v>
      </c>
      <c r="E416" s="128">
        <f t="shared" si="37"/>
        <v>1.764</v>
      </c>
      <c r="F416" s="126">
        <v>40</v>
      </c>
      <c r="G416" s="128">
        <f t="shared" si="35"/>
        <v>1.5434999999999999</v>
      </c>
      <c r="H416" s="126">
        <v>35</v>
      </c>
      <c r="I416" s="128">
        <f t="shared" si="36"/>
        <v>1.3230000000000002</v>
      </c>
      <c r="J416" s="126">
        <v>30</v>
      </c>
      <c r="K416" s="125" t="s">
        <v>136</v>
      </c>
      <c r="L416" s="129" t="s">
        <v>136</v>
      </c>
      <c r="M416" s="125" t="s">
        <v>136</v>
      </c>
      <c r="N416" s="125" t="s">
        <v>136</v>
      </c>
      <c r="O416" s="125" t="s">
        <v>136</v>
      </c>
      <c r="P416" s="57" t="s">
        <v>136</v>
      </c>
      <c r="Q416" s="57" t="s">
        <v>136</v>
      </c>
      <c r="R416" s="57" t="s">
        <v>136</v>
      </c>
      <c r="S416" s="57" t="s">
        <v>136</v>
      </c>
      <c r="T416" s="58" t="s">
        <v>136</v>
      </c>
      <c r="U416" s="58" t="s">
        <v>136</v>
      </c>
      <c r="V416" s="58" t="s">
        <v>136</v>
      </c>
      <c r="W416" s="58" t="s">
        <v>136</v>
      </c>
      <c r="X416" s="125" t="s">
        <v>136</v>
      </c>
      <c r="Y416" s="125" t="s">
        <v>136</v>
      </c>
      <c r="Z416" s="125" t="s">
        <v>136</v>
      </c>
      <c r="AA416" s="125" t="s">
        <v>136</v>
      </c>
      <c r="AB416" s="125" t="s">
        <v>136</v>
      </c>
      <c r="AC416" s="59" t="s">
        <v>136</v>
      </c>
      <c r="AD416" s="59" t="s">
        <v>136</v>
      </c>
      <c r="AE416" s="59" t="s">
        <v>136</v>
      </c>
      <c r="AF416" s="59" t="s">
        <v>136</v>
      </c>
      <c r="AG416" s="126" t="s">
        <v>136</v>
      </c>
      <c r="AH416" s="193"/>
    </row>
    <row r="417" spans="1:34" s="56" customFormat="1" ht="47.25" x14ac:dyDescent="0.25">
      <c r="A417" s="126">
        <v>315</v>
      </c>
      <c r="B417" s="125" t="str">
        <f>'Приложение № 3'!B362</f>
        <v>ул. Тарская, от 
ул. 24-й Северной до 
ул. Яковлева</v>
      </c>
      <c r="C417" s="127">
        <v>2.75</v>
      </c>
      <c r="D417" s="126">
        <v>20625</v>
      </c>
      <c r="E417" s="128">
        <f t="shared" si="37"/>
        <v>1.1000000000000001</v>
      </c>
      <c r="F417" s="126">
        <v>40</v>
      </c>
      <c r="G417" s="128">
        <f t="shared" si="35"/>
        <v>0.96250000000000002</v>
      </c>
      <c r="H417" s="126">
        <v>35</v>
      </c>
      <c r="I417" s="128">
        <f t="shared" si="36"/>
        <v>0.82499999999999996</v>
      </c>
      <c r="J417" s="126">
        <v>30</v>
      </c>
      <c r="K417" s="125" t="s">
        <v>136</v>
      </c>
      <c r="L417" s="129" t="s">
        <v>136</v>
      </c>
      <c r="M417" s="125" t="s">
        <v>136</v>
      </c>
      <c r="N417" s="125" t="s">
        <v>136</v>
      </c>
      <c r="O417" s="125" t="s">
        <v>136</v>
      </c>
      <c r="P417" s="57" t="s">
        <v>136</v>
      </c>
      <c r="Q417" s="57" t="s">
        <v>136</v>
      </c>
      <c r="R417" s="57" t="s">
        <v>136</v>
      </c>
      <c r="S417" s="57" t="s">
        <v>136</v>
      </c>
      <c r="T417" s="58" t="s">
        <v>136</v>
      </c>
      <c r="U417" s="58" t="s">
        <v>136</v>
      </c>
      <c r="V417" s="58" t="s">
        <v>136</v>
      </c>
      <c r="W417" s="58" t="s">
        <v>136</v>
      </c>
      <c r="X417" s="125" t="s">
        <v>136</v>
      </c>
      <c r="Y417" s="125" t="s">
        <v>136</v>
      </c>
      <c r="Z417" s="125" t="s">
        <v>136</v>
      </c>
      <c r="AA417" s="125" t="s">
        <v>136</v>
      </c>
      <c r="AB417" s="125" t="s">
        <v>136</v>
      </c>
      <c r="AC417" s="59" t="s">
        <v>136</v>
      </c>
      <c r="AD417" s="59" t="s">
        <v>136</v>
      </c>
      <c r="AE417" s="59" t="s">
        <v>136</v>
      </c>
      <c r="AF417" s="59" t="s">
        <v>136</v>
      </c>
      <c r="AG417" s="126" t="s">
        <v>136</v>
      </c>
      <c r="AH417" s="193"/>
    </row>
    <row r="418" spans="1:34" s="56" customFormat="1" ht="31.5" x14ac:dyDescent="0.25">
      <c r="A418" s="126">
        <v>316</v>
      </c>
      <c r="B418" s="125" t="str">
        <f>'Приложение № 3'!B363</f>
        <v>ул. Щербанева, от 
ул. Чехова до ул. Ленина</v>
      </c>
      <c r="C418" s="127">
        <v>0.6</v>
      </c>
      <c r="D418" s="126">
        <v>4200</v>
      </c>
      <c r="E418" s="128">
        <f t="shared" si="37"/>
        <v>0.3</v>
      </c>
      <c r="F418" s="126">
        <v>50</v>
      </c>
      <c r="G418" s="128">
        <f t="shared" si="35"/>
        <v>0.27</v>
      </c>
      <c r="H418" s="126">
        <v>45</v>
      </c>
      <c r="I418" s="128">
        <f t="shared" si="36"/>
        <v>0.24</v>
      </c>
      <c r="J418" s="126">
        <v>40</v>
      </c>
      <c r="K418" s="125" t="s">
        <v>136</v>
      </c>
      <c r="L418" s="129" t="s">
        <v>136</v>
      </c>
      <c r="M418" s="125" t="s">
        <v>136</v>
      </c>
      <c r="N418" s="125" t="s">
        <v>136</v>
      </c>
      <c r="O418" s="125" t="s">
        <v>136</v>
      </c>
      <c r="P418" s="57" t="s">
        <v>136</v>
      </c>
      <c r="Q418" s="57" t="s">
        <v>136</v>
      </c>
      <c r="R418" s="57" t="s">
        <v>136</v>
      </c>
      <c r="S418" s="57" t="s">
        <v>136</v>
      </c>
      <c r="T418" s="58" t="s">
        <v>136</v>
      </c>
      <c r="U418" s="58" t="s">
        <v>136</v>
      </c>
      <c r="V418" s="58" t="s">
        <v>136</v>
      </c>
      <c r="W418" s="58" t="s">
        <v>136</v>
      </c>
      <c r="X418" s="125" t="s">
        <v>136</v>
      </c>
      <c r="Y418" s="125" t="s">
        <v>136</v>
      </c>
      <c r="Z418" s="125" t="s">
        <v>136</v>
      </c>
      <c r="AA418" s="125" t="s">
        <v>136</v>
      </c>
      <c r="AB418" s="125" t="s">
        <v>136</v>
      </c>
      <c r="AC418" s="59" t="s">
        <v>136</v>
      </c>
      <c r="AD418" s="59" t="s">
        <v>136</v>
      </c>
      <c r="AE418" s="59" t="s">
        <v>136</v>
      </c>
      <c r="AF418" s="59" t="s">
        <v>136</v>
      </c>
      <c r="AG418" s="126" t="s">
        <v>136</v>
      </c>
      <c r="AH418" s="193"/>
    </row>
    <row r="419" spans="1:34" s="56" customFormat="1" ht="47.25" x14ac:dyDescent="0.25">
      <c r="A419" s="126">
        <v>317</v>
      </c>
      <c r="B419" s="125" t="str">
        <f>'Приложение № 3'!B364</f>
        <v>ул. Яковлева, от 
ул. Красный Путь до 
ул. Госпитальной</v>
      </c>
      <c r="C419" s="127">
        <v>1.6</v>
      </c>
      <c r="D419" s="126">
        <v>10400</v>
      </c>
      <c r="E419" s="128">
        <f t="shared" si="37"/>
        <v>0.8</v>
      </c>
      <c r="F419" s="126">
        <v>50</v>
      </c>
      <c r="G419" s="128">
        <f t="shared" si="35"/>
        <v>0.72</v>
      </c>
      <c r="H419" s="126">
        <v>45</v>
      </c>
      <c r="I419" s="128">
        <f t="shared" si="36"/>
        <v>0.64</v>
      </c>
      <c r="J419" s="126">
        <v>40</v>
      </c>
      <c r="K419" s="125" t="s">
        <v>136</v>
      </c>
      <c r="L419" s="129" t="s">
        <v>136</v>
      </c>
      <c r="M419" s="125" t="s">
        <v>136</v>
      </c>
      <c r="N419" s="125" t="s">
        <v>136</v>
      </c>
      <c r="O419" s="125" t="s">
        <v>136</v>
      </c>
      <c r="P419" s="57" t="s">
        <v>136</v>
      </c>
      <c r="Q419" s="57" t="s">
        <v>136</v>
      </c>
      <c r="R419" s="57" t="s">
        <v>136</v>
      </c>
      <c r="S419" s="57" t="s">
        <v>136</v>
      </c>
      <c r="T419" s="58" t="s">
        <v>136</v>
      </c>
      <c r="U419" s="58" t="s">
        <v>136</v>
      </c>
      <c r="V419" s="58" t="s">
        <v>136</v>
      </c>
      <c r="W419" s="58" t="s">
        <v>136</v>
      </c>
      <c r="X419" s="125" t="s">
        <v>136</v>
      </c>
      <c r="Y419" s="125" t="s">
        <v>136</v>
      </c>
      <c r="Z419" s="125" t="s">
        <v>136</v>
      </c>
      <c r="AA419" s="125" t="s">
        <v>136</v>
      </c>
      <c r="AB419" s="125" t="s">
        <v>136</v>
      </c>
      <c r="AC419" s="59" t="s">
        <v>136</v>
      </c>
      <c r="AD419" s="59" t="s">
        <v>136</v>
      </c>
      <c r="AE419" s="59" t="s">
        <v>136</v>
      </c>
      <c r="AF419" s="59" t="s">
        <v>136</v>
      </c>
      <c r="AG419" s="126" t="s">
        <v>136</v>
      </c>
      <c r="AH419" s="193"/>
    </row>
    <row r="420" spans="1:34" s="56" customFormat="1" ht="47.25" x14ac:dyDescent="0.25">
      <c r="A420" s="126">
        <v>318</v>
      </c>
      <c r="B420" s="125" t="str">
        <f>'Приложение № 3'!B365</f>
        <v>ул. Потанина, от 
ул. М. Жукова до 
ул. К. Маркса</v>
      </c>
      <c r="C420" s="127">
        <v>0.4</v>
      </c>
      <c r="D420" s="126">
        <v>2800</v>
      </c>
      <c r="E420" s="128">
        <f t="shared" si="37"/>
        <v>0.16</v>
      </c>
      <c r="F420" s="126">
        <v>40</v>
      </c>
      <c r="G420" s="128">
        <f t="shared" si="35"/>
        <v>0.14000000000000001</v>
      </c>
      <c r="H420" s="126">
        <v>35</v>
      </c>
      <c r="I420" s="128">
        <f t="shared" si="36"/>
        <v>0.12</v>
      </c>
      <c r="J420" s="126">
        <v>30</v>
      </c>
      <c r="K420" s="125" t="s">
        <v>136</v>
      </c>
      <c r="L420" s="129" t="s">
        <v>136</v>
      </c>
      <c r="M420" s="125" t="s">
        <v>136</v>
      </c>
      <c r="N420" s="125" t="s">
        <v>136</v>
      </c>
      <c r="O420" s="125" t="s">
        <v>136</v>
      </c>
      <c r="P420" s="57" t="s">
        <v>136</v>
      </c>
      <c r="Q420" s="57" t="s">
        <v>136</v>
      </c>
      <c r="R420" s="57" t="s">
        <v>136</v>
      </c>
      <c r="S420" s="57" t="s">
        <v>136</v>
      </c>
      <c r="T420" s="58" t="s">
        <v>136</v>
      </c>
      <c r="U420" s="58" t="s">
        <v>136</v>
      </c>
      <c r="V420" s="58" t="s">
        <v>136</v>
      </c>
      <c r="W420" s="58" t="s">
        <v>136</v>
      </c>
      <c r="X420" s="125" t="s">
        <v>136</v>
      </c>
      <c r="Y420" s="125" t="s">
        <v>136</v>
      </c>
      <c r="Z420" s="125" t="s">
        <v>136</v>
      </c>
      <c r="AA420" s="125" t="s">
        <v>136</v>
      </c>
      <c r="AB420" s="125" t="s">
        <v>136</v>
      </c>
      <c r="AC420" s="59" t="s">
        <v>136</v>
      </c>
      <c r="AD420" s="59" t="s">
        <v>136</v>
      </c>
      <c r="AE420" s="59" t="s">
        <v>136</v>
      </c>
      <c r="AF420" s="59" t="s">
        <v>136</v>
      </c>
      <c r="AG420" s="126" t="s">
        <v>136</v>
      </c>
      <c r="AH420" s="193"/>
    </row>
    <row r="421" spans="1:34" s="56" customFormat="1" ht="47.25" x14ac:dyDescent="0.25">
      <c r="A421" s="126">
        <v>319</v>
      </c>
      <c r="B421" s="125" t="str">
        <f>'Приложение № 3'!B366</f>
        <v>ул. Красных Зорь, 
от ул. К. Маркса до 
ул. 1-й Разъезд</v>
      </c>
      <c r="C421" s="127">
        <v>3.2</v>
      </c>
      <c r="D421" s="126">
        <v>22400</v>
      </c>
      <c r="E421" s="128">
        <f t="shared" si="37"/>
        <v>1.92</v>
      </c>
      <c r="F421" s="126">
        <v>60</v>
      </c>
      <c r="G421" s="128">
        <f t="shared" ref="G421:G472" si="38">H421*C421/100</f>
        <v>1.76</v>
      </c>
      <c r="H421" s="126">
        <v>55</v>
      </c>
      <c r="I421" s="128">
        <f t="shared" ref="I421:I472" si="39">J421*C421/100</f>
        <v>1.6</v>
      </c>
      <c r="J421" s="126">
        <v>50</v>
      </c>
      <c r="K421" s="125" t="s">
        <v>136</v>
      </c>
      <c r="L421" s="129" t="s">
        <v>136</v>
      </c>
      <c r="M421" s="125" t="s">
        <v>136</v>
      </c>
      <c r="N421" s="125" t="s">
        <v>136</v>
      </c>
      <c r="O421" s="125" t="s">
        <v>136</v>
      </c>
      <c r="P421" s="57" t="s">
        <v>136</v>
      </c>
      <c r="Q421" s="57" t="s">
        <v>136</v>
      </c>
      <c r="R421" s="57" t="s">
        <v>136</v>
      </c>
      <c r="S421" s="57" t="s">
        <v>136</v>
      </c>
      <c r="T421" s="58" t="s">
        <v>136</v>
      </c>
      <c r="U421" s="58" t="s">
        <v>136</v>
      </c>
      <c r="V421" s="58" t="s">
        <v>136</v>
      </c>
      <c r="W421" s="58" t="s">
        <v>136</v>
      </c>
      <c r="X421" s="125" t="s">
        <v>136</v>
      </c>
      <c r="Y421" s="125" t="s">
        <v>136</v>
      </c>
      <c r="Z421" s="125" t="s">
        <v>136</v>
      </c>
      <c r="AA421" s="125" t="s">
        <v>136</v>
      </c>
      <c r="AB421" s="125" t="s">
        <v>136</v>
      </c>
      <c r="AC421" s="59" t="s">
        <v>136</v>
      </c>
      <c r="AD421" s="59" t="s">
        <v>136</v>
      </c>
      <c r="AE421" s="59" t="s">
        <v>136</v>
      </c>
      <c r="AF421" s="59" t="s">
        <v>136</v>
      </c>
      <c r="AG421" s="126" t="s">
        <v>136</v>
      </c>
      <c r="AH421" s="193"/>
    </row>
    <row r="422" spans="1:34" s="56" customFormat="1" ht="47.25" x14ac:dyDescent="0.25">
      <c r="A422" s="126">
        <v>320</v>
      </c>
      <c r="B422" s="125" t="str">
        <f>'Приложение № 3'!B367</f>
        <v>ул. П. Некрасова, от 
ул. Партизанской до 
ул. Спартаковской</v>
      </c>
      <c r="C422" s="127">
        <v>0.61</v>
      </c>
      <c r="D422" s="126">
        <v>4270</v>
      </c>
      <c r="E422" s="128">
        <f t="shared" ref="E422:E472" si="40">C422*F422/100</f>
        <v>0.24399999999999999</v>
      </c>
      <c r="F422" s="126">
        <v>40</v>
      </c>
      <c r="G422" s="128">
        <f t="shared" si="38"/>
        <v>0.21349999999999997</v>
      </c>
      <c r="H422" s="126">
        <v>35</v>
      </c>
      <c r="I422" s="128">
        <f t="shared" si="39"/>
        <v>0.183</v>
      </c>
      <c r="J422" s="126">
        <v>30</v>
      </c>
      <c r="K422" s="125" t="s">
        <v>136</v>
      </c>
      <c r="L422" s="129" t="s">
        <v>136</v>
      </c>
      <c r="M422" s="125" t="s">
        <v>136</v>
      </c>
      <c r="N422" s="125" t="s">
        <v>136</v>
      </c>
      <c r="O422" s="125" t="s">
        <v>136</v>
      </c>
      <c r="P422" s="57" t="s">
        <v>136</v>
      </c>
      <c r="Q422" s="57" t="s">
        <v>136</v>
      </c>
      <c r="R422" s="57" t="s">
        <v>136</v>
      </c>
      <c r="S422" s="57" t="s">
        <v>136</v>
      </c>
      <c r="T422" s="58" t="s">
        <v>136</v>
      </c>
      <c r="U422" s="58" t="s">
        <v>136</v>
      </c>
      <c r="V422" s="58" t="s">
        <v>136</v>
      </c>
      <c r="W422" s="58" t="s">
        <v>136</v>
      </c>
      <c r="X422" s="125" t="s">
        <v>136</v>
      </c>
      <c r="Y422" s="125" t="s">
        <v>136</v>
      </c>
      <c r="Z422" s="125" t="s">
        <v>136</v>
      </c>
      <c r="AA422" s="125" t="s">
        <v>136</v>
      </c>
      <c r="AB422" s="125" t="s">
        <v>136</v>
      </c>
      <c r="AC422" s="59" t="s">
        <v>136</v>
      </c>
      <c r="AD422" s="59" t="s">
        <v>136</v>
      </c>
      <c r="AE422" s="59" t="s">
        <v>136</v>
      </c>
      <c r="AF422" s="59" t="s">
        <v>136</v>
      </c>
      <c r="AG422" s="126" t="s">
        <v>136</v>
      </c>
      <c r="AH422" s="193"/>
    </row>
    <row r="423" spans="1:34" s="56" customFormat="1" ht="63" x14ac:dyDescent="0.25">
      <c r="A423" s="126">
        <v>321</v>
      </c>
      <c r="B423" s="125" t="str">
        <f>'Приложение № 3'!B368</f>
        <v>ул. Чкалова, от 
ул. Куйбышева до дома 9/2 
по ул. Иртышская набережная</v>
      </c>
      <c r="C423" s="127">
        <v>1.53</v>
      </c>
      <c r="D423" s="126">
        <v>10710</v>
      </c>
      <c r="E423" s="128">
        <f t="shared" si="40"/>
        <v>0.61199999999999999</v>
      </c>
      <c r="F423" s="126">
        <v>40</v>
      </c>
      <c r="G423" s="128">
        <f t="shared" si="38"/>
        <v>0.53550000000000009</v>
      </c>
      <c r="H423" s="126">
        <v>35</v>
      </c>
      <c r="I423" s="128">
        <f t="shared" si="39"/>
        <v>0.45899999999999996</v>
      </c>
      <c r="J423" s="126">
        <v>30</v>
      </c>
      <c r="K423" s="125" t="s">
        <v>136</v>
      </c>
      <c r="L423" s="129" t="s">
        <v>136</v>
      </c>
      <c r="M423" s="125" t="s">
        <v>136</v>
      </c>
      <c r="N423" s="125" t="s">
        <v>136</v>
      </c>
      <c r="O423" s="125" t="s">
        <v>136</v>
      </c>
      <c r="P423" s="57" t="s">
        <v>136</v>
      </c>
      <c r="Q423" s="57" t="s">
        <v>136</v>
      </c>
      <c r="R423" s="57" t="s">
        <v>136</v>
      </c>
      <c r="S423" s="57" t="s">
        <v>136</v>
      </c>
      <c r="T423" s="58" t="s">
        <v>136</v>
      </c>
      <c r="U423" s="58" t="s">
        <v>136</v>
      </c>
      <c r="V423" s="58" t="s">
        <v>136</v>
      </c>
      <c r="W423" s="58" t="s">
        <v>136</v>
      </c>
      <c r="X423" s="125" t="s">
        <v>136</v>
      </c>
      <c r="Y423" s="125" t="s">
        <v>136</v>
      </c>
      <c r="Z423" s="125" t="s">
        <v>136</v>
      </c>
      <c r="AA423" s="125" t="s">
        <v>136</v>
      </c>
      <c r="AB423" s="125" t="s">
        <v>136</v>
      </c>
      <c r="AC423" s="59" t="s">
        <v>136</v>
      </c>
      <c r="AD423" s="59" t="s">
        <v>136</v>
      </c>
      <c r="AE423" s="59" t="s">
        <v>136</v>
      </c>
      <c r="AF423" s="59" t="s">
        <v>136</v>
      </c>
      <c r="AG423" s="126" t="s">
        <v>136</v>
      </c>
      <c r="AH423" s="193"/>
    </row>
    <row r="424" spans="1:34" s="56" customFormat="1" ht="47.25" x14ac:dyDescent="0.25">
      <c r="A424" s="126">
        <v>322</v>
      </c>
      <c r="B424" s="125" t="str">
        <f>'Приложение № 3'!B369</f>
        <v>ул. Третьяковская, от 
ул. Герцена до 
ул. Орджоникидзе</v>
      </c>
      <c r="C424" s="127">
        <v>0.51</v>
      </c>
      <c r="D424" s="126">
        <v>3315</v>
      </c>
      <c r="E424" s="128">
        <f t="shared" si="40"/>
        <v>0.20399999999999999</v>
      </c>
      <c r="F424" s="126">
        <v>40</v>
      </c>
      <c r="G424" s="128">
        <f t="shared" si="38"/>
        <v>0.17850000000000002</v>
      </c>
      <c r="H424" s="126">
        <v>35</v>
      </c>
      <c r="I424" s="128">
        <f t="shared" si="39"/>
        <v>0.153</v>
      </c>
      <c r="J424" s="126">
        <v>30</v>
      </c>
      <c r="K424" s="125" t="s">
        <v>136</v>
      </c>
      <c r="L424" s="129" t="s">
        <v>136</v>
      </c>
      <c r="M424" s="125" t="s">
        <v>136</v>
      </c>
      <c r="N424" s="125" t="s">
        <v>136</v>
      </c>
      <c r="O424" s="125" t="s">
        <v>136</v>
      </c>
      <c r="P424" s="57" t="s">
        <v>136</v>
      </c>
      <c r="Q424" s="57" t="s">
        <v>136</v>
      </c>
      <c r="R424" s="57" t="s">
        <v>136</v>
      </c>
      <c r="S424" s="57" t="s">
        <v>136</v>
      </c>
      <c r="T424" s="58" t="s">
        <v>136</v>
      </c>
      <c r="U424" s="58" t="s">
        <v>136</v>
      </c>
      <c r="V424" s="58" t="s">
        <v>136</v>
      </c>
      <c r="W424" s="58" t="s">
        <v>136</v>
      </c>
      <c r="X424" s="125" t="s">
        <v>136</v>
      </c>
      <c r="Y424" s="125" t="s">
        <v>136</v>
      </c>
      <c r="Z424" s="125" t="s">
        <v>136</v>
      </c>
      <c r="AA424" s="125" t="s">
        <v>136</v>
      </c>
      <c r="AB424" s="125" t="s">
        <v>136</v>
      </c>
      <c r="AC424" s="59" t="s">
        <v>136</v>
      </c>
      <c r="AD424" s="59" t="s">
        <v>136</v>
      </c>
      <c r="AE424" s="59" t="s">
        <v>136</v>
      </c>
      <c r="AF424" s="59" t="s">
        <v>136</v>
      </c>
      <c r="AG424" s="126" t="s">
        <v>136</v>
      </c>
      <c r="AH424" s="193"/>
    </row>
    <row r="425" spans="1:34" s="56" customFormat="1" ht="31.5" x14ac:dyDescent="0.25">
      <c r="A425" s="126">
        <v>323</v>
      </c>
      <c r="B425" s="125" t="str">
        <f>'Приложение № 3'!B370</f>
        <v>ул. 30 лет ВЛКСМ, от 
ул. Почтовой до ул. Омской</v>
      </c>
      <c r="C425" s="127">
        <v>0.74</v>
      </c>
      <c r="D425" s="126">
        <v>4810</v>
      </c>
      <c r="E425" s="128">
        <f t="shared" si="40"/>
        <v>0.29600000000000004</v>
      </c>
      <c r="F425" s="126">
        <v>40</v>
      </c>
      <c r="G425" s="128">
        <f t="shared" si="38"/>
        <v>0.25900000000000001</v>
      </c>
      <c r="H425" s="126">
        <v>35</v>
      </c>
      <c r="I425" s="128">
        <f t="shared" si="39"/>
        <v>0.222</v>
      </c>
      <c r="J425" s="126">
        <v>30</v>
      </c>
      <c r="K425" s="125" t="s">
        <v>136</v>
      </c>
      <c r="L425" s="129" t="s">
        <v>136</v>
      </c>
      <c r="M425" s="125" t="s">
        <v>136</v>
      </c>
      <c r="N425" s="125" t="s">
        <v>136</v>
      </c>
      <c r="O425" s="125" t="s">
        <v>136</v>
      </c>
      <c r="P425" s="57" t="s">
        <v>136</v>
      </c>
      <c r="Q425" s="57" t="s">
        <v>136</v>
      </c>
      <c r="R425" s="57" t="s">
        <v>136</v>
      </c>
      <c r="S425" s="57" t="s">
        <v>136</v>
      </c>
      <c r="T425" s="58" t="s">
        <v>136</v>
      </c>
      <c r="U425" s="58" t="s">
        <v>136</v>
      </c>
      <c r="V425" s="58" t="s">
        <v>136</v>
      </c>
      <c r="W425" s="58" t="s">
        <v>136</v>
      </c>
      <c r="X425" s="125" t="s">
        <v>136</v>
      </c>
      <c r="Y425" s="125" t="s">
        <v>136</v>
      </c>
      <c r="Z425" s="125" t="s">
        <v>136</v>
      </c>
      <c r="AA425" s="125" t="s">
        <v>136</v>
      </c>
      <c r="AB425" s="125" t="s">
        <v>136</v>
      </c>
      <c r="AC425" s="59" t="s">
        <v>136</v>
      </c>
      <c r="AD425" s="59" t="s">
        <v>136</v>
      </c>
      <c r="AE425" s="59" t="s">
        <v>136</v>
      </c>
      <c r="AF425" s="59" t="s">
        <v>136</v>
      </c>
      <c r="AG425" s="126" t="s">
        <v>136</v>
      </c>
      <c r="AH425" s="193"/>
    </row>
    <row r="426" spans="1:34" s="56" customFormat="1" ht="47.25" x14ac:dyDescent="0.25">
      <c r="A426" s="126">
        <v>324</v>
      </c>
      <c r="B426" s="125" t="str">
        <f>'Приложение № 3'!B371</f>
        <v>ул. Вавилова, от 
ул. Октябрьской до 
ул. 36-й Северной</v>
      </c>
      <c r="C426" s="127">
        <v>3.2</v>
      </c>
      <c r="D426" s="126">
        <v>22400</v>
      </c>
      <c r="E426" s="128">
        <f t="shared" si="40"/>
        <v>1.28</v>
      </c>
      <c r="F426" s="126">
        <v>40</v>
      </c>
      <c r="G426" s="128">
        <f t="shared" si="38"/>
        <v>1.1200000000000001</v>
      </c>
      <c r="H426" s="126">
        <v>35</v>
      </c>
      <c r="I426" s="128">
        <f t="shared" si="39"/>
        <v>0.96</v>
      </c>
      <c r="J426" s="126">
        <v>30</v>
      </c>
      <c r="K426" s="125" t="s">
        <v>136</v>
      </c>
      <c r="L426" s="129" t="s">
        <v>136</v>
      </c>
      <c r="M426" s="125" t="s">
        <v>136</v>
      </c>
      <c r="N426" s="125" t="s">
        <v>136</v>
      </c>
      <c r="O426" s="125" t="s">
        <v>136</v>
      </c>
      <c r="P426" s="57" t="s">
        <v>136</v>
      </c>
      <c r="Q426" s="57" t="s">
        <v>136</v>
      </c>
      <c r="R426" s="57" t="s">
        <v>136</v>
      </c>
      <c r="S426" s="57" t="s">
        <v>136</v>
      </c>
      <c r="T426" s="58" t="s">
        <v>136</v>
      </c>
      <c r="U426" s="58" t="s">
        <v>136</v>
      </c>
      <c r="V426" s="58" t="s">
        <v>136</v>
      </c>
      <c r="W426" s="58" t="s">
        <v>136</v>
      </c>
      <c r="X426" s="125" t="s">
        <v>136</v>
      </c>
      <c r="Y426" s="125" t="s">
        <v>136</v>
      </c>
      <c r="Z426" s="125" t="s">
        <v>136</v>
      </c>
      <c r="AA426" s="125" t="s">
        <v>136</v>
      </c>
      <c r="AB426" s="125" t="s">
        <v>136</v>
      </c>
      <c r="AC426" s="59" t="s">
        <v>136</v>
      </c>
      <c r="AD426" s="59" t="s">
        <v>136</v>
      </c>
      <c r="AE426" s="59" t="s">
        <v>136</v>
      </c>
      <c r="AF426" s="59" t="s">
        <v>136</v>
      </c>
      <c r="AG426" s="126" t="s">
        <v>136</v>
      </c>
      <c r="AH426" s="193"/>
    </row>
    <row r="427" spans="1:34" s="56" customFormat="1" ht="47.25" x14ac:dyDescent="0.25">
      <c r="A427" s="126">
        <v>325</v>
      </c>
      <c r="B427" s="125" t="str">
        <f>'Приложение № 3'!B372</f>
        <v>ул. Волочаевская, от 
ул. Кемеровская до 
ул. Фрунзе</v>
      </c>
      <c r="C427" s="127">
        <v>0.75</v>
      </c>
      <c r="D427" s="126">
        <v>5250</v>
      </c>
      <c r="E427" s="128">
        <f t="shared" si="40"/>
        <v>0.6</v>
      </c>
      <c r="F427" s="126">
        <v>80</v>
      </c>
      <c r="G427" s="128">
        <f t="shared" si="38"/>
        <v>0.5625</v>
      </c>
      <c r="H427" s="126">
        <v>75</v>
      </c>
      <c r="I427" s="128">
        <f t="shared" si="39"/>
        <v>0.52500000000000002</v>
      </c>
      <c r="J427" s="126">
        <v>70</v>
      </c>
      <c r="K427" s="125" t="s">
        <v>136</v>
      </c>
      <c r="L427" s="129" t="s">
        <v>136</v>
      </c>
      <c r="M427" s="125" t="s">
        <v>136</v>
      </c>
      <c r="N427" s="125" t="s">
        <v>136</v>
      </c>
      <c r="O427" s="125" t="s">
        <v>136</v>
      </c>
      <c r="P427" s="57" t="s">
        <v>136</v>
      </c>
      <c r="Q427" s="57" t="s">
        <v>136</v>
      </c>
      <c r="R427" s="57" t="s">
        <v>136</v>
      </c>
      <c r="S427" s="57" t="s">
        <v>136</v>
      </c>
      <c r="T427" s="58" t="s">
        <v>136</v>
      </c>
      <c r="U427" s="58" t="s">
        <v>136</v>
      </c>
      <c r="V427" s="58" t="s">
        <v>136</v>
      </c>
      <c r="W427" s="58" t="s">
        <v>136</v>
      </c>
      <c r="X427" s="125" t="s">
        <v>136</v>
      </c>
      <c r="Y427" s="125" t="s">
        <v>136</v>
      </c>
      <c r="Z427" s="125" t="s">
        <v>136</v>
      </c>
      <c r="AA427" s="125" t="s">
        <v>136</v>
      </c>
      <c r="AB427" s="125" t="s">
        <v>136</v>
      </c>
      <c r="AC427" s="59" t="s">
        <v>136</v>
      </c>
      <c r="AD427" s="59" t="s">
        <v>136</v>
      </c>
      <c r="AE427" s="59" t="s">
        <v>136</v>
      </c>
      <c r="AF427" s="59" t="s">
        <v>136</v>
      </c>
      <c r="AG427" s="126" t="s">
        <v>136</v>
      </c>
      <c r="AH427" s="193"/>
    </row>
    <row r="428" spans="1:34" s="56" customFormat="1" ht="47.25" x14ac:dyDescent="0.25">
      <c r="A428" s="126">
        <v>326</v>
      </c>
      <c r="B428" s="125" t="str">
        <f>'Приложение № 3'!B373</f>
        <v>ул. Добровольского, от 
ул. Кемеровской до дома 1 
по ул. Добровольского</v>
      </c>
      <c r="C428" s="127">
        <v>0.68</v>
      </c>
      <c r="D428" s="126">
        <v>4760</v>
      </c>
      <c r="E428" s="128">
        <f t="shared" si="40"/>
        <v>0.27200000000000002</v>
      </c>
      <c r="F428" s="126">
        <v>40</v>
      </c>
      <c r="G428" s="128">
        <f t="shared" si="38"/>
        <v>0.23800000000000002</v>
      </c>
      <c r="H428" s="126">
        <v>35</v>
      </c>
      <c r="I428" s="128">
        <f t="shared" si="39"/>
        <v>0.20400000000000001</v>
      </c>
      <c r="J428" s="126">
        <v>30</v>
      </c>
      <c r="K428" s="125" t="s">
        <v>136</v>
      </c>
      <c r="L428" s="129" t="s">
        <v>136</v>
      </c>
      <c r="M428" s="125" t="s">
        <v>136</v>
      </c>
      <c r="N428" s="125" t="s">
        <v>136</v>
      </c>
      <c r="O428" s="125" t="s">
        <v>136</v>
      </c>
      <c r="P428" s="57" t="s">
        <v>136</v>
      </c>
      <c r="Q428" s="57" t="s">
        <v>136</v>
      </c>
      <c r="R428" s="57" t="s">
        <v>136</v>
      </c>
      <c r="S428" s="57" t="s">
        <v>136</v>
      </c>
      <c r="T428" s="58" t="s">
        <v>136</v>
      </c>
      <c r="U428" s="58" t="s">
        <v>136</v>
      </c>
      <c r="V428" s="58" t="s">
        <v>136</v>
      </c>
      <c r="W428" s="58" t="s">
        <v>136</v>
      </c>
      <c r="X428" s="125" t="s">
        <v>136</v>
      </c>
      <c r="Y428" s="125" t="s">
        <v>136</v>
      </c>
      <c r="Z428" s="125" t="s">
        <v>136</v>
      </c>
      <c r="AA428" s="125" t="s">
        <v>136</v>
      </c>
      <c r="AB428" s="125" t="s">
        <v>136</v>
      </c>
      <c r="AC428" s="59" t="s">
        <v>136</v>
      </c>
      <c r="AD428" s="59" t="s">
        <v>136</v>
      </c>
      <c r="AE428" s="59" t="s">
        <v>136</v>
      </c>
      <c r="AF428" s="59" t="s">
        <v>136</v>
      </c>
      <c r="AG428" s="126" t="s">
        <v>136</v>
      </c>
      <c r="AH428" s="193"/>
    </row>
    <row r="429" spans="1:34" s="56" customFormat="1" ht="47.25" x14ac:dyDescent="0.25">
      <c r="A429" s="126">
        <v>327</v>
      </c>
      <c r="B429" s="125" t="str">
        <f>'Приложение № 3'!B374</f>
        <v>ул. К. Либкнехта, от 
ул. Краснофлотская до 
ул. Ленина</v>
      </c>
      <c r="C429" s="127">
        <v>0.38</v>
      </c>
      <c r="D429" s="126">
        <v>3420</v>
      </c>
      <c r="E429" s="128">
        <f t="shared" si="40"/>
        <v>0.152</v>
      </c>
      <c r="F429" s="126">
        <v>40</v>
      </c>
      <c r="G429" s="128">
        <f t="shared" si="38"/>
        <v>0.13300000000000001</v>
      </c>
      <c r="H429" s="126">
        <v>35</v>
      </c>
      <c r="I429" s="128">
        <f t="shared" si="39"/>
        <v>0.114</v>
      </c>
      <c r="J429" s="126">
        <v>30</v>
      </c>
      <c r="K429" s="125" t="s">
        <v>136</v>
      </c>
      <c r="L429" s="129" t="s">
        <v>136</v>
      </c>
      <c r="M429" s="125" t="s">
        <v>136</v>
      </c>
      <c r="N429" s="125" t="s">
        <v>136</v>
      </c>
      <c r="O429" s="125" t="s">
        <v>136</v>
      </c>
      <c r="P429" s="57" t="s">
        <v>136</v>
      </c>
      <c r="Q429" s="57" t="s">
        <v>136</v>
      </c>
      <c r="R429" s="57" t="s">
        <v>136</v>
      </c>
      <c r="S429" s="57" t="s">
        <v>136</v>
      </c>
      <c r="T429" s="58" t="s">
        <v>136</v>
      </c>
      <c r="U429" s="58" t="s">
        <v>136</v>
      </c>
      <c r="V429" s="58" t="s">
        <v>136</v>
      </c>
      <c r="W429" s="58" t="s">
        <v>136</v>
      </c>
      <c r="X429" s="125" t="s">
        <v>136</v>
      </c>
      <c r="Y429" s="125" t="s">
        <v>136</v>
      </c>
      <c r="Z429" s="125" t="s">
        <v>136</v>
      </c>
      <c r="AA429" s="125" t="s">
        <v>136</v>
      </c>
      <c r="AB429" s="125" t="s">
        <v>136</v>
      </c>
      <c r="AC429" s="59" t="s">
        <v>136</v>
      </c>
      <c r="AD429" s="59" t="s">
        <v>136</v>
      </c>
      <c r="AE429" s="59" t="s">
        <v>136</v>
      </c>
      <c r="AF429" s="59" t="s">
        <v>136</v>
      </c>
      <c r="AG429" s="126" t="s">
        <v>136</v>
      </c>
      <c r="AH429" s="193"/>
    </row>
    <row r="430" spans="1:34" s="56" customFormat="1" ht="47.25" x14ac:dyDescent="0.25">
      <c r="A430" s="126">
        <v>328</v>
      </c>
      <c r="B430" s="125" t="str">
        <f>'Приложение № 3'!B375</f>
        <v>ул. 25-я Линия, от 
ул. Красных Зорь до 
ул. Омской</v>
      </c>
      <c r="C430" s="127">
        <v>1.26</v>
      </c>
      <c r="D430" s="126">
        <v>8190</v>
      </c>
      <c r="E430" s="128">
        <f t="shared" si="40"/>
        <v>0.504</v>
      </c>
      <c r="F430" s="126">
        <v>40</v>
      </c>
      <c r="G430" s="128">
        <f t="shared" si="38"/>
        <v>0.441</v>
      </c>
      <c r="H430" s="126">
        <v>35</v>
      </c>
      <c r="I430" s="128">
        <f t="shared" si="39"/>
        <v>0.37799999999999995</v>
      </c>
      <c r="J430" s="126">
        <v>30</v>
      </c>
      <c r="K430" s="125" t="s">
        <v>136</v>
      </c>
      <c r="L430" s="129" t="s">
        <v>136</v>
      </c>
      <c r="M430" s="125" t="s">
        <v>136</v>
      </c>
      <c r="N430" s="125" t="s">
        <v>136</v>
      </c>
      <c r="O430" s="125" t="s">
        <v>136</v>
      </c>
      <c r="P430" s="57" t="s">
        <v>136</v>
      </c>
      <c r="Q430" s="57" t="s">
        <v>136</v>
      </c>
      <c r="R430" s="57" t="s">
        <v>136</v>
      </c>
      <c r="S430" s="57" t="s">
        <v>136</v>
      </c>
      <c r="T430" s="58" t="s">
        <v>136</v>
      </c>
      <c r="U430" s="58" t="s">
        <v>136</v>
      </c>
      <c r="V430" s="58" t="s">
        <v>136</v>
      </c>
      <c r="W430" s="58" t="s">
        <v>136</v>
      </c>
      <c r="X430" s="125" t="s">
        <v>136</v>
      </c>
      <c r="Y430" s="125" t="s">
        <v>136</v>
      </c>
      <c r="Z430" s="125" t="s">
        <v>136</v>
      </c>
      <c r="AA430" s="125" t="s">
        <v>136</v>
      </c>
      <c r="AB430" s="125" t="s">
        <v>136</v>
      </c>
      <c r="AC430" s="59" t="s">
        <v>136</v>
      </c>
      <c r="AD430" s="59" t="s">
        <v>136</v>
      </c>
      <c r="AE430" s="59" t="s">
        <v>136</v>
      </c>
      <c r="AF430" s="59" t="s">
        <v>136</v>
      </c>
      <c r="AG430" s="126" t="s">
        <v>136</v>
      </c>
      <c r="AH430" s="193"/>
    </row>
    <row r="431" spans="1:34" s="56" customFormat="1" ht="31.5" x14ac:dyDescent="0.25">
      <c r="A431" s="126">
        <v>329</v>
      </c>
      <c r="B431" s="125" t="str">
        <f>'Приложение № 3'!B376</f>
        <v>дорога от ул. 10 лет Октября 
до ул. 1-й Заречной</v>
      </c>
      <c r="C431" s="127">
        <v>1.61</v>
      </c>
      <c r="D431" s="126">
        <v>11270</v>
      </c>
      <c r="E431" s="128">
        <f t="shared" si="40"/>
        <v>0.64400000000000002</v>
      </c>
      <c r="F431" s="126">
        <v>40</v>
      </c>
      <c r="G431" s="128">
        <f t="shared" si="38"/>
        <v>0.5635</v>
      </c>
      <c r="H431" s="126">
        <v>35</v>
      </c>
      <c r="I431" s="128">
        <f t="shared" si="39"/>
        <v>0.48300000000000004</v>
      </c>
      <c r="J431" s="126">
        <v>30</v>
      </c>
      <c r="K431" s="125" t="s">
        <v>136</v>
      </c>
      <c r="L431" s="129" t="s">
        <v>136</v>
      </c>
      <c r="M431" s="125" t="s">
        <v>136</v>
      </c>
      <c r="N431" s="125" t="s">
        <v>136</v>
      </c>
      <c r="O431" s="125" t="s">
        <v>136</v>
      </c>
      <c r="P431" s="57" t="s">
        <v>136</v>
      </c>
      <c r="Q431" s="57" t="s">
        <v>136</v>
      </c>
      <c r="R431" s="57" t="s">
        <v>136</v>
      </c>
      <c r="S431" s="57" t="s">
        <v>136</v>
      </c>
      <c r="T431" s="58" t="s">
        <v>136</v>
      </c>
      <c r="U431" s="58" t="s">
        <v>136</v>
      </c>
      <c r="V431" s="58" t="s">
        <v>136</v>
      </c>
      <c r="W431" s="58" t="s">
        <v>136</v>
      </c>
      <c r="X431" s="125" t="s">
        <v>136</v>
      </c>
      <c r="Y431" s="125" t="s">
        <v>136</v>
      </c>
      <c r="Z431" s="125" t="s">
        <v>136</v>
      </c>
      <c r="AA431" s="125" t="s">
        <v>136</v>
      </c>
      <c r="AB431" s="125" t="s">
        <v>136</v>
      </c>
      <c r="AC431" s="59" t="s">
        <v>136</v>
      </c>
      <c r="AD431" s="59" t="s">
        <v>136</v>
      </c>
      <c r="AE431" s="59" t="s">
        <v>136</v>
      </c>
      <c r="AF431" s="59" t="s">
        <v>136</v>
      </c>
      <c r="AG431" s="126" t="s">
        <v>136</v>
      </c>
      <c r="AH431" s="193"/>
    </row>
    <row r="432" spans="1:34" s="56" customFormat="1" ht="47.25" x14ac:dyDescent="0.25">
      <c r="A432" s="126">
        <v>330</v>
      </c>
      <c r="B432" s="125" t="str">
        <f>'Приложение № 3'!B377</f>
        <v>ул. Учебная, от 
ул. Омской до 
ул. Масленникова</v>
      </c>
      <c r="C432" s="127">
        <v>1.57</v>
      </c>
      <c r="D432" s="126">
        <v>9420</v>
      </c>
      <c r="E432" s="128">
        <f t="shared" si="40"/>
        <v>0.628</v>
      </c>
      <c r="F432" s="126">
        <v>40</v>
      </c>
      <c r="G432" s="128">
        <f t="shared" si="38"/>
        <v>0.54949999999999999</v>
      </c>
      <c r="H432" s="126">
        <v>35</v>
      </c>
      <c r="I432" s="128">
        <f t="shared" si="39"/>
        <v>0.47100000000000003</v>
      </c>
      <c r="J432" s="126">
        <v>30</v>
      </c>
      <c r="K432" s="125" t="s">
        <v>136</v>
      </c>
      <c r="L432" s="129" t="s">
        <v>136</v>
      </c>
      <c r="M432" s="125" t="s">
        <v>136</v>
      </c>
      <c r="N432" s="125" t="s">
        <v>136</v>
      </c>
      <c r="O432" s="125" t="s">
        <v>136</v>
      </c>
      <c r="P432" s="57" t="s">
        <v>136</v>
      </c>
      <c r="Q432" s="57" t="s">
        <v>136</v>
      </c>
      <c r="R432" s="57" t="s">
        <v>136</v>
      </c>
      <c r="S432" s="57" t="s">
        <v>136</v>
      </c>
      <c r="T432" s="58" t="s">
        <v>136</v>
      </c>
      <c r="U432" s="58" t="s">
        <v>136</v>
      </c>
      <c r="V432" s="58" t="s">
        <v>136</v>
      </c>
      <c r="W432" s="58" t="s">
        <v>136</v>
      </c>
      <c r="X432" s="125" t="s">
        <v>136</v>
      </c>
      <c r="Y432" s="125" t="s">
        <v>136</v>
      </c>
      <c r="Z432" s="125" t="s">
        <v>136</v>
      </c>
      <c r="AA432" s="125" t="s">
        <v>136</v>
      </c>
      <c r="AB432" s="125" t="s">
        <v>136</v>
      </c>
      <c r="AC432" s="59" t="s">
        <v>136</v>
      </c>
      <c r="AD432" s="59" t="s">
        <v>136</v>
      </c>
      <c r="AE432" s="59" t="s">
        <v>136</v>
      </c>
      <c r="AF432" s="59" t="s">
        <v>136</v>
      </c>
      <c r="AG432" s="126" t="s">
        <v>136</v>
      </c>
      <c r="AH432" s="193"/>
    </row>
    <row r="433" spans="1:34" s="56" customFormat="1" ht="47.25" x14ac:dyDescent="0.25">
      <c r="A433" s="126">
        <v>331</v>
      </c>
      <c r="B433" s="125" t="str">
        <f>'Приложение № 3'!B378</f>
        <v>ул. Степная, от 
ул. Съездовской до 
ул. Звездова</v>
      </c>
      <c r="C433" s="127">
        <v>1.1000000000000001</v>
      </c>
      <c r="D433" s="126">
        <v>6600</v>
      </c>
      <c r="E433" s="128">
        <f t="shared" si="40"/>
        <v>0.44</v>
      </c>
      <c r="F433" s="126">
        <v>40</v>
      </c>
      <c r="G433" s="128">
        <f t="shared" si="38"/>
        <v>0.38500000000000001</v>
      </c>
      <c r="H433" s="126">
        <v>35</v>
      </c>
      <c r="I433" s="128">
        <f t="shared" si="39"/>
        <v>0.33</v>
      </c>
      <c r="J433" s="126">
        <v>30</v>
      </c>
      <c r="K433" s="125" t="s">
        <v>136</v>
      </c>
      <c r="L433" s="129" t="s">
        <v>136</v>
      </c>
      <c r="M433" s="125" t="s">
        <v>136</v>
      </c>
      <c r="N433" s="125" t="s">
        <v>136</v>
      </c>
      <c r="O433" s="125" t="s">
        <v>136</v>
      </c>
      <c r="P433" s="57" t="s">
        <v>136</v>
      </c>
      <c r="Q433" s="57" t="s">
        <v>136</v>
      </c>
      <c r="R433" s="57" t="s">
        <v>136</v>
      </c>
      <c r="S433" s="57" t="s">
        <v>136</v>
      </c>
      <c r="T433" s="58" t="s">
        <v>136</v>
      </c>
      <c r="U433" s="58" t="s">
        <v>136</v>
      </c>
      <c r="V433" s="58" t="s">
        <v>136</v>
      </c>
      <c r="W433" s="58" t="s">
        <v>136</v>
      </c>
      <c r="X433" s="125" t="s">
        <v>136</v>
      </c>
      <c r="Y433" s="125" t="s">
        <v>136</v>
      </c>
      <c r="Z433" s="125" t="s">
        <v>136</v>
      </c>
      <c r="AA433" s="125" t="s">
        <v>136</v>
      </c>
      <c r="AB433" s="125" t="s">
        <v>136</v>
      </c>
      <c r="AC433" s="59" t="s">
        <v>136</v>
      </c>
      <c r="AD433" s="59" t="s">
        <v>136</v>
      </c>
      <c r="AE433" s="59" t="s">
        <v>136</v>
      </c>
      <c r="AF433" s="59" t="s">
        <v>136</v>
      </c>
      <c r="AG433" s="126" t="s">
        <v>136</v>
      </c>
      <c r="AH433" s="193"/>
    </row>
    <row r="434" spans="1:34" s="56" customFormat="1" ht="47.25" x14ac:dyDescent="0.25">
      <c r="A434" s="126">
        <v>332</v>
      </c>
      <c r="B434" s="125" t="str">
        <f>'Приложение № 3'!B379</f>
        <v>ул. Депутатская, от 
ул. Фурманова до дома 8 
по ул. Депутатской</v>
      </c>
      <c r="C434" s="127">
        <v>1.22</v>
      </c>
      <c r="D434" s="126">
        <v>7320</v>
      </c>
      <c r="E434" s="128">
        <f t="shared" si="40"/>
        <v>0.48799999999999999</v>
      </c>
      <c r="F434" s="126">
        <v>40</v>
      </c>
      <c r="G434" s="128">
        <f t="shared" si="38"/>
        <v>0.42699999999999994</v>
      </c>
      <c r="H434" s="126">
        <v>35</v>
      </c>
      <c r="I434" s="128">
        <f t="shared" si="39"/>
        <v>0.36599999999999999</v>
      </c>
      <c r="J434" s="126">
        <v>30</v>
      </c>
      <c r="K434" s="125" t="s">
        <v>136</v>
      </c>
      <c r="L434" s="129" t="s">
        <v>136</v>
      </c>
      <c r="M434" s="125" t="s">
        <v>136</v>
      </c>
      <c r="N434" s="125" t="s">
        <v>136</v>
      </c>
      <c r="O434" s="125" t="s">
        <v>136</v>
      </c>
      <c r="P434" s="57" t="s">
        <v>136</v>
      </c>
      <c r="Q434" s="57" t="s">
        <v>136</v>
      </c>
      <c r="R434" s="57" t="s">
        <v>136</v>
      </c>
      <c r="S434" s="57" t="s">
        <v>136</v>
      </c>
      <c r="T434" s="58" t="s">
        <v>136</v>
      </c>
      <c r="U434" s="58" t="s">
        <v>136</v>
      </c>
      <c r="V434" s="58" t="s">
        <v>136</v>
      </c>
      <c r="W434" s="58" t="s">
        <v>136</v>
      </c>
      <c r="X434" s="125" t="s">
        <v>136</v>
      </c>
      <c r="Y434" s="125" t="s">
        <v>136</v>
      </c>
      <c r="Z434" s="125" t="s">
        <v>136</v>
      </c>
      <c r="AA434" s="125" t="s">
        <v>136</v>
      </c>
      <c r="AB434" s="125" t="s">
        <v>136</v>
      </c>
      <c r="AC434" s="59" t="s">
        <v>136</v>
      </c>
      <c r="AD434" s="59" t="s">
        <v>136</v>
      </c>
      <c r="AE434" s="59" t="s">
        <v>136</v>
      </c>
      <c r="AF434" s="59" t="s">
        <v>136</v>
      </c>
      <c r="AG434" s="126" t="s">
        <v>136</v>
      </c>
      <c r="AH434" s="193"/>
    </row>
    <row r="435" spans="1:34" s="56" customFormat="1" ht="47.25" x14ac:dyDescent="0.25">
      <c r="A435" s="126">
        <v>333</v>
      </c>
      <c r="B435" s="125" t="str">
        <f>'Приложение № 3'!B380</f>
        <v>ул. Успенского, от 
ул. Куйбышева до 
ул. Учебной</v>
      </c>
      <c r="C435" s="127">
        <v>0.47</v>
      </c>
      <c r="D435" s="126">
        <v>2820</v>
      </c>
      <c r="E435" s="128">
        <f t="shared" si="40"/>
        <v>0.18799999999999997</v>
      </c>
      <c r="F435" s="126">
        <v>40</v>
      </c>
      <c r="G435" s="128">
        <f t="shared" si="38"/>
        <v>0.16449999999999998</v>
      </c>
      <c r="H435" s="126">
        <v>35</v>
      </c>
      <c r="I435" s="128">
        <f t="shared" si="39"/>
        <v>0.14099999999999999</v>
      </c>
      <c r="J435" s="126">
        <v>30</v>
      </c>
      <c r="K435" s="125" t="s">
        <v>136</v>
      </c>
      <c r="L435" s="129" t="s">
        <v>136</v>
      </c>
      <c r="M435" s="125" t="s">
        <v>136</v>
      </c>
      <c r="N435" s="125" t="s">
        <v>136</v>
      </c>
      <c r="O435" s="125" t="s">
        <v>136</v>
      </c>
      <c r="P435" s="57" t="s">
        <v>136</v>
      </c>
      <c r="Q435" s="57" t="s">
        <v>136</v>
      </c>
      <c r="R435" s="57" t="s">
        <v>136</v>
      </c>
      <c r="S435" s="57" t="s">
        <v>136</v>
      </c>
      <c r="T435" s="58" t="s">
        <v>136</v>
      </c>
      <c r="U435" s="58" t="s">
        <v>136</v>
      </c>
      <c r="V435" s="58" t="s">
        <v>136</v>
      </c>
      <c r="W435" s="58" t="s">
        <v>136</v>
      </c>
      <c r="X435" s="125" t="s">
        <v>136</v>
      </c>
      <c r="Y435" s="125" t="s">
        <v>136</v>
      </c>
      <c r="Z435" s="125" t="s">
        <v>136</v>
      </c>
      <c r="AA435" s="125" t="s">
        <v>136</v>
      </c>
      <c r="AB435" s="125" t="s">
        <v>136</v>
      </c>
      <c r="AC435" s="59" t="s">
        <v>136</v>
      </c>
      <c r="AD435" s="59" t="s">
        <v>136</v>
      </c>
      <c r="AE435" s="59" t="s">
        <v>136</v>
      </c>
      <c r="AF435" s="59" t="s">
        <v>136</v>
      </c>
      <c r="AG435" s="126" t="s">
        <v>136</v>
      </c>
      <c r="AH435" s="193"/>
    </row>
    <row r="436" spans="1:34" s="56" customFormat="1" ht="47.25" x14ac:dyDescent="0.25">
      <c r="A436" s="126">
        <v>334</v>
      </c>
      <c r="B436" s="125" t="str">
        <f>'Приложение № 3'!B381</f>
        <v>ул. Лермонтова, от 
ул. Б. Хмельницкого 
до пл. Бухгольца</v>
      </c>
      <c r="C436" s="127">
        <v>2.36</v>
      </c>
      <c r="D436" s="126">
        <v>18880</v>
      </c>
      <c r="E436" s="128">
        <f t="shared" si="40"/>
        <v>1.4159999999999999</v>
      </c>
      <c r="F436" s="126">
        <v>60</v>
      </c>
      <c r="G436" s="128">
        <f t="shared" si="38"/>
        <v>1.2979999999999998</v>
      </c>
      <c r="H436" s="126">
        <v>55</v>
      </c>
      <c r="I436" s="128">
        <f t="shared" si="39"/>
        <v>1.18</v>
      </c>
      <c r="J436" s="126">
        <v>50</v>
      </c>
      <c r="K436" s="125" t="s">
        <v>136</v>
      </c>
      <c r="L436" s="129" t="s">
        <v>136</v>
      </c>
      <c r="M436" s="125" t="s">
        <v>136</v>
      </c>
      <c r="N436" s="125" t="s">
        <v>136</v>
      </c>
      <c r="O436" s="125" t="s">
        <v>136</v>
      </c>
      <c r="P436" s="57" t="s">
        <v>136</v>
      </c>
      <c r="Q436" s="57" t="s">
        <v>136</v>
      </c>
      <c r="R436" s="57" t="s">
        <v>136</v>
      </c>
      <c r="S436" s="57" t="s">
        <v>136</v>
      </c>
      <c r="T436" s="58" t="s">
        <v>136</v>
      </c>
      <c r="U436" s="58" t="s">
        <v>136</v>
      </c>
      <c r="V436" s="58" t="s">
        <v>136</v>
      </c>
      <c r="W436" s="58" t="s">
        <v>136</v>
      </c>
      <c r="X436" s="125" t="s">
        <v>136</v>
      </c>
      <c r="Y436" s="125" t="s">
        <v>136</v>
      </c>
      <c r="Z436" s="125" t="s">
        <v>136</v>
      </c>
      <c r="AA436" s="125" t="s">
        <v>136</v>
      </c>
      <c r="AB436" s="125" t="s">
        <v>136</v>
      </c>
      <c r="AC436" s="59" t="s">
        <v>136</v>
      </c>
      <c r="AD436" s="59" t="s">
        <v>136</v>
      </c>
      <c r="AE436" s="59" t="s">
        <v>136</v>
      </c>
      <c r="AF436" s="59" t="s">
        <v>136</v>
      </c>
      <c r="AG436" s="126" t="s">
        <v>136</v>
      </c>
      <c r="AH436" s="193"/>
    </row>
    <row r="437" spans="1:34" s="56" customFormat="1" ht="47.25" x14ac:dyDescent="0.25">
      <c r="A437" s="126">
        <v>335</v>
      </c>
      <c r="B437" s="125" t="str">
        <f>'Приложение № 3'!B382</f>
        <v>ул. Нейбута, от 
ул. 4-я Линия до 
ул. 2-й Производственной</v>
      </c>
      <c r="C437" s="127">
        <v>2.0299999999999998</v>
      </c>
      <c r="D437" s="126">
        <v>16443</v>
      </c>
      <c r="E437" s="128">
        <f t="shared" si="40"/>
        <v>1.2179999999999997</v>
      </c>
      <c r="F437" s="126">
        <v>60</v>
      </c>
      <c r="G437" s="128">
        <f t="shared" si="38"/>
        <v>1.1164999999999998</v>
      </c>
      <c r="H437" s="126">
        <v>55</v>
      </c>
      <c r="I437" s="128">
        <f t="shared" si="39"/>
        <v>1.0149999999999999</v>
      </c>
      <c r="J437" s="126">
        <v>50</v>
      </c>
      <c r="K437" s="125" t="s">
        <v>136</v>
      </c>
      <c r="L437" s="129" t="s">
        <v>136</v>
      </c>
      <c r="M437" s="125" t="s">
        <v>136</v>
      </c>
      <c r="N437" s="125" t="s">
        <v>136</v>
      </c>
      <c r="O437" s="125" t="s">
        <v>136</v>
      </c>
      <c r="P437" s="57" t="s">
        <v>136</v>
      </c>
      <c r="Q437" s="57" t="s">
        <v>136</v>
      </c>
      <c r="R437" s="57" t="s">
        <v>136</v>
      </c>
      <c r="S437" s="57" t="s">
        <v>136</v>
      </c>
      <c r="T437" s="58" t="s">
        <v>136</v>
      </c>
      <c r="U437" s="58" t="s">
        <v>136</v>
      </c>
      <c r="V437" s="58" t="s">
        <v>136</v>
      </c>
      <c r="W437" s="58" t="s">
        <v>136</v>
      </c>
      <c r="X437" s="125" t="s">
        <v>136</v>
      </c>
      <c r="Y437" s="125" t="s">
        <v>136</v>
      </c>
      <c r="Z437" s="125" t="s">
        <v>136</v>
      </c>
      <c r="AA437" s="125" t="s">
        <v>136</v>
      </c>
      <c r="AB437" s="125" t="s">
        <v>136</v>
      </c>
      <c r="AC437" s="59" t="s">
        <v>136</v>
      </c>
      <c r="AD437" s="59" t="s">
        <v>136</v>
      </c>
      <c r="AE437" s="59" t="s">
        <v>136</v>
      </c>
      <c r="AF437" s="59" t="s">
        <v>136</v>
      </c>
      <c r="AG437" s="126" t="s">
        <v>136</v>
      </c>
      <c r="AH437" s="193"/>
    </row>
    <row r="438" spans="1:34" s="56" customFormat="1" ht="47.25" x14ac:dyDescent="0.25">
      <c r="A438" s="126">
        <v>336</v>
      </c>
      <c r="B438" s="125" t="str">
        <f>'Приложение № 3'!B383</f>
        <v>ул. Рабиновича, от 
ул. Орджоникидзе до 
ул. Госпитальной</v>
      </c>
      <c r="C438" s="127">
        <v>1.17</v>
      </c>
      <c r="D438" s="126">
        <v>7020</v>
      </c>
      <c r="E438" s="128">
        <f t="shared" si="40"/>
        <v>0.58499999999999996</v>
      </c>
      <c r="F438" s="126">
        <v>50</v>
      </c>
      <c r="G438" s="128">
        <f t="shared" si="38"/>
        <v>0.52649999999999997</v>
      </c>
      <c r="H438" s="126">
        <v>45</v>
      </c>
      <c r="I438" s="128">
        <f t="shared" si="39"/>
        <v>0.46799999999999997</v>
      </c>
      <c r="J438" s="126">
        <v>40</v>
      </c>
      <c r="K438" s="125" t="s">
        <v>136</v>
      </c>
      <c r="L438" s="129" t="s">
        <v>136</v>
      </c>
      <c r="M438" s="125" t="s">
        <v>136</v>
      </c>
      <c r="N438" s="125" t="s">
        <v>136</v>
      </c>
      <c r="O438" s="125" t="s">
        <v>136</v>
      </c>
      <c r="P438" s="57" t="s">
        <v>136</v>
      </c>
      <c r="Q438" s="57" t="s">
        <v>136</v>
      </c>
      <c r="R438" s="57" t="s">
        <v>136</v>
      </c>
      <c r="S438" s="57" t="s">
        <v>136</v>
      </c>
      <c r="T438" s="58" t="s">
        <v>136</v>
      </c>
      <c r="U438" s="58" t="s">
        <v>136</v>
      </c>
      <c r="V438" s="58" t="s">
        <v>136</v>
      </c>
      <c r="W438" s="58" t="s">
        <v>136</v>
      </c>
      <c r="X438" s="125" t="s">
        <v>136</v>
      </c>
      <c r="Y438" s="125" t="s">
        <v>136</v>
      </c>
      <c r="Z438" s="125" t="s">
        <v>136</v>
      </c>
      <c r="AA438" s="125" t="s">
        <v>136</v>
      </c>
      <c r="AB438" s="125" t="s">
        <v>136</v>
      </c>
      <c r="AC438" s="59" t="s">
        <v>136</v>
      </c>
      <c r="AD438" s="59" t="s">
        <v>136</v>
      </c>
      <c r="AE438" s="59" t="s">
        <v>136</v>
      </c>
      <c r="AF438" s="59" t="s">
        <v>136</v>
      </c>
      <c r="AG438" s="126" t="s">
        <v>136</v>
      </c>
      <c r="AH438" s="193"/>
    </row>
    <row r="439" spans="1:34" s="56" customFormat="1" ht="47.25" x14ac:dyDescent="0.25">
      <c r="A439" s="126">
        <v>337</v>
      </c>
      <c r="B439" s="125" t="str">
        <f>'Приложение № 3'!B384</f>
        <v>ул. Алтайская, от 
ул. XXII Партсъезда до 
ул. 2-я Барнаульская</v>
      </c>
      <c r="C439" s="127">
        <v>0.43</v>
      </c>
      <c r="D439" s="126">
        <v>2580</v>
      </c>
      <c r="E439" s="128">
        <f t="shared" si="40"/>
        <v>0.17199999999999999</v>
      </c>
      <c r="F439" s="126">
        <v>40</v>
      </c>
      <c r="G439" s="128">
        <f t="shared" si="38"/>
        <v>0.15049999999999999</v>
      </c>
      <c r="H439" s="126">
        <v>35</v>
      </c>
      <c r="I439" s="128">
        <f t="shared" si="39"/>
        <v>0.129</v>
      </c>
      <c r="J439" s="126">
        <v>30</v>
      </c>
      <c r="K439" s="125" t="s">
        <v>136</v>
      </c>
      <c r="L439" s="129" t="s">
        <v>136</v>
      </c>
      <c r="M439" s="125" t="s">
        <v>136</v>
      </c>
      <c r="N439" s="125" t="s">
        <v>136</v>
      </c>
      <c r="O439" s="125" t="s">
        <v>136</v>
      </c>
      <c r="P439" s="57" t="s">
        <v>136</v>
      </c>
      <c r="Q439" s="57" t="s">
        <v>136</v>
      </c>
      <c r="R439" s="57" t="s">
        <v>136</v>
      </c>
      <c r="S439" s="57" t="s">
        <v>136</v>
      </c>
      <c r="T439" s="58" t="s">
        <v>136</v>
      </c>
      <c r="U439" s="58" t="s">
        <v>136</v>
      </c>
      <c r="V439" s="58" t="s">
        <v>136</v>
      </c>
      <c r="W439" s="58" t="s">
        <v>136</v>
      </c>
      <c r="X439" s="125" t="s">
        <v>136</v>
      </c>
      <c r="Y439" s="125" t="s">
        <v>136</v>
      </c>
      <c r="Z439" s="125" t="s">
        <v>136</v>
      </c>
      <c r="AA439" s="125" t="s">
        <v>136</v>
      </c>
      <c r="AB439" s="125" t="s">
        <v>136</v>
      </c>
      <c r="AC439" s="59" t="s">
        <v>136</v>
      </c>
      <c r="AD439" s="59" t="s">
        <v>136</v>
      </c>
      <c r="AE439" s="59" t="s">
        <v>136</v>
      </c>
      <c r="AF439" s="59" t="s">
        <v>136</v>
      </c>
      <c r="AG439" s="126" t="s">
        <v>136</v>
      </c>
      <c r="AH439" s="193"/>
    </row>
    <row r="440" spans="1:34" s="56" customFormat="1" ht="47.25" x14ac:dyDescent="0.25">
      <c r="A440" s="126">
        <v>338</v>
      </c>
      <c r="B440" s="125" t="str">
        <f>'Приложение № 3'!B385</f>
        <v>ул. Арсеньева, от 
ул. Челюскинцев до 
ул. 4-й Челюскинцев</v>
      </c>
      <c r="C440" s="127">
        <v>0.86</v>
      </c>
      <c r="D440" s="126">
        <v>5160</v>
      </c>
      <c r="E440" s="128">
        <f t="shared" si="40"/>
        <v>0.43</v>
      </c>
      <c r="F440" s="126">
        <v>50</v>
      </c>
      <c r="G440" s="128">
        <f t="shared" si="38"/>
        <v>0.38700000000000001</v>
      </c>
      <c r="H440" s="126">
        <v>45</v>
      </c>
      <c r="I440" s="128">
        <f t="shared" si="39"/>
        <v>0.34399999999999997</v>
      </c>
      <c r="J440" s="126">
        <v>40</v>
      </c>
      <c r="K440" s="125" t="s">
        <v>136</v>
      </c>
      <c r="L440" s="129" t="s">
        <v>136</v>
      </c>
      <c r="M440" s="125" t="s">
        <v>136</v>
      </c>
      <c r="N440" s="125" t="s">
        <v>136</v>
      </c>
      <c r="O440" s="125" t="s">
        <v>136</v>
      </c>
      <c r="P440" s="57" t="s">
        <v>136</v>
      </c>
      <c r="Q440" s="57" t="s">
        <v>136</v>
      </c>
      <c r="R440" s="57" t="s">
        <v>136</v>
      </c>
      <c r="S440" s="57" t="s">
        <v>136</v>
      </c>
      <c r="T440" s="58" t="s">
        <v>136</v>
      </c>
      <c r="U440" s="58" t="s">
        <v>136</v>
      </c>
      <c r="V440" s="58" t="s">
        <v>136</v>
      </c>
      <c r="W440" s="58" t="s">
        <v>136</v>
      </c>
      <c r="X440" s="125" t="s">
        <v>136</v>
      </c>
      <c r="Y440" s="125" t="s">
        <v>136</v>
      </c>
      <c r="Z440" s="125" t="s">
        <v>136</v>
      </c>
      <c r="AA440" s="125" t="s">
        <v>136</v>
      </c>
      <c r="AB440" s="125" t="s">
        <v>136</v>
      </c>
      <c r="AC440" s="59" t="s">
        <v>136</v>
      </c>
      <c r="AD440" s="59" t="s">
        <v>136</v>
      </c>
      <c r="AE440" s="59" t="s">
        <v>136</v>
      </c>
      <c r="AF440" s="59" t="s">
        <v>136</v>
      </c>
      <c r="AG440" s="126" t="s">
        <v>136</v>
      </c>
      <c r="AH440" s="193"/>
    </row>
    <row r="441" spans="1:34" s="56" customFormat="1" ht="47.25" x14ac:dyDescent="0.25">
      <c r="A441" s="126">
        <v>339</v>
      </c>
      <c r="B441" s="125" t="str">
        <f>'Приложение № 3'!B386</f>
        <v>ул. Звездова, от 
ул. 20-я Линия до 
ул. М. Жукова</v>
      </c>
      <c r="C441" s="127">
        <v>2.42</v>
      </c>
      <c r="D441" s="126">
        <v>14520</v>
      </c>
      <c r="E441" s="128">
        <f t="shared" si="40"/>
        <v>1.694</v>
      </c>
      <c r="F441" s="126">
        <v>70</v>
      </c>
      <c r="G441" s="128">
        <f t="shared" si="38"/>
        <v>1.5729999999999997</v>
      </c>
      <c r="H441" s="126">
        <v>65</v>
      </c>
      <c r="I441" s="128">
        <f t="shared" si="39"/>
        <v>1.452</v>
      </c>
      <c r="J441" s="126">
        <v>60</v>
      </c>
      <c r="K441" s="125" t="s">
        <v>136</v>
      </c>
      <c r="L441" s="129" t="s">
        <v>136</v>
      </c>
      <c r="M441" s="125" t="s">
        <v>136</v>
      </c>
      <c r="N441" s="125" t="s">
        <v>136</v>
      </c>
      <c r="O441" s="125" t="s">
        <v>136</v>
      </c>
      <c r="P441" s="57" t="s">
        <v>136</v>
      </c>
      <c r="Q441" s="57" t="s">
        <v>136</v>
      </c>
      <c r="R441" s="57" t="s">
        <v>136</v>
      </c>
      <c r="S441" s="57" t="s">
        <v>136</v>
      </c>
      <c r="T441" s="58" t="s">
        <v>136</v>
      </c>
      <c r="U441" s="58" t="s">
        <v>136</v>
      </c>
      <c r="V441" s="58" t="s">
        <v>136</v>
      </c>
      <c r="W441" s="58" t="s">
        <v>136</v>
      </c>
      <c r="X441" s="125" t="s">
        <v>136</v>
      </c>
      <c r="Y441" s="125" t="s">
        <v>136</v>
      </c>
      <c r="Z441" s="125" t="s">
        <v>136</v>
      </c>
      <c r="AA441" s="125" t="s">
        <v>136</v>
      </c>
      <c r="AB441" s="125" t="s">
        <v>136</v>
      </c>
      <c r="AC441" s="59" t="s">
        <v>136</v>
      </c>
      <c r="AD441" s="59" t="s">
        <v>136</v>
      </c>
      <c r="AE441" s="59" t="s">
        <v>136</v>
      </c>
      <c r="AF441" s="59" t="s">
        <v>136</v>
      </c>
      <c r="AG441" s="126" t="s">
        <v>136</v>
      </c>
      <c r="AH441" s="193"/>
    </row>
    <row r="442" spans="1:34" s="56" customFormat="1" ht="47.25" x14ac:dyDescent="0.25">
      <c r="A442" s="126">
        <v>340</v>
      </c>
      <c r="B442" s="125" t="str">
        <f>'Приложение № 3'!B387</f>
        <v>ул. Иркутская, от 
ул. 14-я Линия до 
ул. Куйбышева</v>
      </c>
      <c r="C442" s="127">
        <v>1.2</v>
      </c>
      <c r="D442" s="126">
        <v>7800</v>
      </c>
      <c r="E442" s="128">
        <f t="shared" si="40"/>
        <v>0.6</v>
      </c>
      <c r="F442" s="126">
        <v>50</v>
      </c>
      <c r="G442" s="128">
        <f t="shared" si="38"/>
        <v>0.54</v>
      </c>
      <c r="H442" s="126">
        <v>45</v>
      </c>
      <c r="I442" s="128">
        <f t="shared" si="39"/>
        <v>0.48</v>
      </c>
      <c r="J442" s="126">
        <v>40</v>
      </c>
      <c r="K442" s="125" t="s">
        <v>136</v>
      </c>
      <c r="L442" s="129" t="s">
        <v>136</v>
      </c>
      <c r="M442" s="125" t="s">
        <v>136</v>
      </c>
      <c r="N442" s="125" t="s">
        <v>136</v>
      </c>
      <c r="O442" s="125" t="s">
        <v>136</v>
      </c>
      <c r="P442" s="57" t="s">
        <v>136</v>
      </c>
      <c r="Q442" s="57" t="s">
        <v>136</v>
      </c>
      <c r="R442" s="57" t="s">
        <v>136</v>
      </c>
      <c r="S442" s="57" t="s">
        <v>136</v>
      </c>
      <c r="T442" s="58" t="s">
        <v>136</v>
      </c>
      <c r="U442" s="58" t="s">
        <v>136</v>
      </c>
      <c r="V442" s="58" t="s">
        <v>136</v>
      </c>
      <c r="W442" s="58" t="s">
        <v>136</v>
      </c>
      <c r="X442" s="125" t="s">
        <v>136</v>
      </c>
      <c r="Y442" s="125" t="s">
        <v>136</v>
      </c>
      <c r="Z442" s="125" t="s">
        <v>136</v>
      </c>
      <c r="AA442" s="125" t="s">
        <v>136</v>
      </c>
      <c r="AB442" s="125" t="s">
        <v>136</v>
      </c>
      <c r="AC442" s="59" t="s">
        <v>136</v>
      </c>
      <c r="AD442" s="59" t="s">
        <v>136</v>
      </c>
      <c r="AE442" s="59" t="s">
        <v>136</v>
      </c>
      <c r="AF442" s="59" t="s">
        <v>136</v>
      </c>
      <c r="AG442" s="126" t="s">
        <v>136</v>
      </c>
      <c r="AH442" s="193"/>
    </row>
    <row r="443" spans="1:34" s="56" customFormat="1" ht="47.25" x14ac:dyDescent="0.25">
      <c r="A443" s="126">
        <v>341</v>
      </c>
      <c r="B443" s="125" t="str">
        <f>'Приложение № 3'!B388</f>
        <v>ул. 1-я Челюскинцев, от 
ул. Багратиона до 
ул. Арсеньева</v>
      </c>
      <c r="C443" s="127">
        <v>1.01</v>
      </c>
      <c r="D443" s="126">
        <v>6060</v>
      </c>
      <c r="E443" s="128">
        <f t="shared" si="40"/>
        <v>0.40399999999999997</v>
      </c>
      <c r="F443" s="126">
        <v>40</v>
      </c>
      <c r="G443" s="128">
        <f t="shared" si="38"/>
        <v>0.35350000000000004</v>
      </c>
      <c r="H443" s="126">
        <v>35</v>
      </c>
      <c r="I443" s="128">
        <f t="shared" si="39"/>
        <v>0.30299999999999999</v>
      </c>
      <c r="J443" s="126">
        <v>30</v>
      </c>
      <c r="K443" s="125" t="s">
        <v>136</v>
      </c>
      <c r="L443" s="129" t="s">
        <v>136</v>
      </c>
      <c r="M443" s="125" t="s">
        <v>136</v>
      </c>
      <c r="N443" s="125" t="s">
        <v>136</v>
      </c>
      <c r="O443" s="125" t="s">
        <v>136</v>
      </c>
      <c r="P443" s="57" t="s">
        <v>136</v>
      </c>
      <c r="Q443" s="57" t="s">
        <v>136</v>
      </c>
      <c r="R443" s="57" t="s">
        <v>136</v>
      </c>
      <c r="S443" s="57" t="s">
        <v>136</v>
      </c>
      <c r="T443" s="58" t="s">
        <v>136</v>
      </c>
      <c r="U443" s="58" t="s">
        <v>136</v>
      </c>
      <c r="V443" s="58" t="s">
        <v>136</v>
      </c>
      <c r="W443" s="58" t="s">
        <v>136</v>
      </c>
      <c r="X443" s="125" t="s">
        <v>136</v>
      </c>
      <c r="Y443" s="125" t="s">
        <v>136</v>
      </c>
      <c r="Z443" s="125" t="s">
        <v>136</v>
      </c>
      <c r="AA443" s="125" t="s">
        <v>136</v>
      </c>
      <c r="AB443" s="125" t="s">
        <v>136</v>
      </c>
      <c r="AC443" s="59" t="s">
        <v>136</v>
      </c>
      <c r="AD443" s="59" t="s">
        <v>136</v>
      </c>
      <c r="AE443" s="59" t="s">
        <v>136</v>
      </c>
      <c r="AF443" s="59" t="s">
        <v>136</v>
      </c>
      <c r="AG443" s="126" t="s">
        <v>136</v>
      </c>
      <c r="AH443" s="193"/>
    </row>
    <row r="444" spans="1:34" s="56" customFormat="1" ht="47.25" x14ac:dyDescent="0.25">
      <c r="A444" s="126">
        <v>342</v>
      </c>
      <c r="B444" s="125" t="str">
        <f>'Приложение № 3'!B389</f>
        <v>ул. 2-я Челюскинцев, от 
ул. XXII Партсъезда до 
ул. Воронкова</v>
      </c>
      <c r="C444" s="127">
        <v>1.5</v>
      </c>
      <c r="D444" s="126">
        <v>9750</v>
      </c>
      <c r="E444" s="128">
        <f t="shared" si="40"/>
        <v>0.6</v>
      </c>
      <c r="F444" s="126">
        <v>40</v>
      </c>
      <c r="G444" s="128">
        <f t="shared" si="38"/>
        <v>0.52500000000000002</v>
      </c>
      <c r="H444" s="126">
        <v>35</v>
      </c>
      <c r="I444" s="128">
        <f t="shared" si="39"/>
        <v>0.45</v>
      </c>
      <c r="J444" s="126">
        <v>30</v>
      </c>
      <c r="K444" s="125" t="s">
        <v>136</v>
      </c>
      <c r="L444" s="129" t="s">
        <v>136</v>
      </c>
      <c r="M444" s="125" t="s">
        <v>136</v>
      </c>
      <c r="N444" s="125" t="s">
        <v>136</v>
      </c>
      <c r="O444" s="125" t="s">
        <v>136</v>
      </c>
      <c r="P444" s="57" t="s">
        <v>136</v>
      </c>
      <c r="Q444" s="57" t="s">
        <v>136</v>
      </c>
      <c r="R444" s="57" t="s">
        <v>136</v>
      </c>
      <c r="S444" s="57" t="s">
        <v>136</v>
      </c>
      <c r="T444" s="58" t="s">
        <v>136</v>
      </c>
      <c r="U444" s="58" t="s">
        <v>136</v>
      </c>
      <c r="V444" s="58" t="s">
        <v>136</v>
      </c>
      <c r="W444" s="58" t="s">
        <v>136</v>
      </c>
      <c r="X444" s="125" t="s">
        <v>136</v>
      </c>
      <c r="Y444" s="125" t="s">
        <v>136</v>
      </c>
      <c r="Z444" s="125" t="s">
        <v>136</v>
      </c>
      <c r="AA444" s="125" t="s">
        <v>136</v>
      </c>
      <c r="AB444" s="125" t="s">
        <v>136</v>
      </c>
      <c r="AC444" s="59" t="s">
        <v>136</v>
      </c>
      <c r="AD444" s="59" t="s">
        <v>136</v>
      </c>
      <c r="AE444" s="59" t="s">
        <v>136</v>
      </c>
      <c r="AF444" s="59" t="s">
        <v>136</v>
      </c>
      <c r="AG444" s="126" t="s">
        <v>136</v>
      </c>
      <c r="AH444" s="193"/>
    </row>
    <row r="445" spans="1:34" s="56" customFormat="1" ht="47.25" x14ac:dyDescent="0.25">
      <c r="A445" s="126">
        <v>343</v>
      </c>
      <c r="B445" s="125" t="str">
        <f>'Приложение № 3'!B390</f>
        <v>ул. Нахимова, от 
ул. Челюскинцев до 
пер. Барнаульского</v>
      </c>
      <c r="C445" s="127">
        <v>1.54</v>
      </c>
      <c r="D445" s="126">
        <v>10010</v>
      </c>
      <c r="E445" s="128">
        <f t="shared" si="40"/>
        <v>0.61599999999999999</v>
      </c>
      <c r="F445" s="126">
        <v>40</v>
      </c>
      <c r="G445" s="128">
        <f t="shared" si="38"/>
        <v>0.53900000000000003</v>
      </c>
      <c r="H445" s="126">
        <v>35</v>
      </c>
      <c r="I445" s="128">
        <f t="shared" si="39"/>
        <v>0.46200000000000002</v>
      </c>
      <c r="J445" s="126">
        <v>30</v>
      </c>
      <c r="K445" s="125" t="s">
        <v>136</v>
      </c>
      <c r="L445" s="129" t="s">
        <v>136</v>
      </c>
      <c r="M445" s="125" t="s">
        <v>136</v>
      </c>
      <c r="N445" s="125" t="s">
        <v>136</v>
      </c>
      <c r="O445" s="125" t="s">
        <v>136</v>
      </c>
      <c r="P445" s="57" t="s">
        <v>136</v>
      </c>
      <c r="Q445" s="57" t="s">
        <v>136</v>
      </c>
      <c r="R445" s="57" t="s">
        <v>136</v>
      </c>
      <c r="S445" s="57" t="s">
        <v>136</v>
      </c>
      <c r="T445" s="58" t="s">
        <v>136</v>
      </c>
      <c r="U445" s="58" t="s">
        <v>136</v>
      </c>
      <c r="V445" s="58" t="s">
        <v>136</v>
      </c>
      <c r="W445" s="58" t="s">
        <v>136</v>
      </c>
      <c r="X445" s="125" t="s">
        <v>136</v>
      </c>
      <c r="Y445" s="125" t="s">
        <v>136</v>
      </c>
      <c r="Z445" s="125" t="s">
        <v>136</v>
      </c>
      <c r="AA445" s="125" t="s">
        <v>136</v>
      </c>
      <c r="AB445" s="125" t="s">
        <v>136</v>
      </c>
      <c r="AC445" s="59" t="s">
        <v>136</v>
      </c>
      <c r="AD445" s="59" t="s">
        <v>136</v>
      </c>
      <c r="AE445" s="59" t="s">
        <v>136</v>
      </c>
      <c r="AF445" s="59" t="s">
        <v>136</v>
      </c>
      <c r="AG445" s="126" t="s">
        <v>136</v>
      </c>
      <c r="AH445" s="193"/>
    </row>
    <row r="446" spans="1:34" s="56" customFormat="1" ht="63" x14ac:dyDescent="0.25">
      <c r="A446" s="126">
        <v>344</v>
      </c>
      <c r="B446" s="125" t="str">
        <f>'Приложение № 3'!B391</f>
        <v>ул. 11-я Амурская, от 
ул. 24-й Северной до дома 11  
по ул. 36-й Северной</v>
      </c>
      <c r="C446" s="127">
        <v>1.2</v>
      </c>
      <c r="D446" s="126">
        <v>7200</v>
      </c>
      <c r="E446" s="128">
        <f t="shared" si="40"/>
        <v>0.48</v>
      </c>
      <c r="F446" s="126">
        <v>40</v>
      </c>
      <c r="G446" s="128">
        <f t="shared" si="38"/>
        <v>0.42</v>
      </c>
      <c r="H446" s="126">
        <v>35</v>
      </c>
      <c r="I446" s="128">
        <f t="shared" si="39"/>
        <v>0.36</v>
      </c>
      <c r="J446" s="126">
        <v>30</v>
      </c>
      <c r="K446" s="125" t="s">
        <v>136</v>
      </c>
      <c r="L446" s="129" t="s">
        <v>136</v>
      </c>
      <c r="M446" s="125" t="s">
        <v>136</v>
      </c>
      <c r="N446" s="125" t="s">
        <v>136</v>
      </c>
      <c r="O446" s="125" t="s">
        <v>136</v>
      </c>
      <c r="P446" s="57" t="s">
        <v>136</v>
      </c>
      <c r="Q446" s="57" t="s">
        <v>136</v>
      </c>
      <c r="R446" s="57" t="s">
        <v>136</v>
      </c>
      <c r="S446" s="57" t="s">
        <v>136</v>
      </c>
      <c r="T446" s="58" t="s">
        <v>136</v>
      </c>
      <c r="U446" s="58" t="s">
        <v>136</v>
      </c>
      <c r="V446" s="58" t="s">
        <v>136</v>
      </c>
      <c r="W446" s="58" t="s">
        <v>136</v>
      </c>
      <c r="X446" s="125" t="s">
        <v>136</v>
      </c>
      <c r="Y446" s="125" t="s">
        <v>136</v>
      </c>
      <c r="Z446" s="125" t="s">
        <v>136</v>
      </c>
      <c r="AA446" s="125" t="s">
        <v>136</v>
      </c>
      <c r="AB446" s="125" t="s">
        <v>136</v>
      </c>
      <c r="AC446" s="59" t="s">
        <v>136</v>
      </c>
      <c r="AD446" s="59" t="s">
        <v>136</v>
      </c>
      <c r="AE446" s="59" t="s">
        <v>136</v>
      </c>
      <c r="AF446" s="59" t="s">
        <v>136</v>
      </c>
      <c r="AG446" s="126" t="s">
        <v>136</v>
      </c>
      <c r="AH446" s="193"/>
    </row>
    <row r="447" spans="1:34" s="56" customFormat="1" ht="63" x14ac:dyDescent="0.25">
      <c r="A447" s="126">
        <v>345</v>
      </c>
      <c r="B447" s="125" t="str">
        <f>'Приложение № 3'!B392</f>
        <v>ул. 20-я Амурская, от 
ул. 30-й Северной до дома 57 
по ул. 20-й Амурской</v>
      </c>
      <c r="C447" s="127">
        <v>0.8</v>
      </c>
      <c r="D447" s="126">
        <v>4800</v>
      </c>
      <c r="E447" s="128">
        <f t="shared" si="40"/>
        <v>0.32</v>
      </c>
      <c r="F447" s="126">
        <v>40</v>
      </c>
      <c r="G447" s="128">
        <f t="shared" si="38"/>
        <v>0.28000000000000003</v>
      </c>
      <c r="H447" s="126">
        <v>35</v>
      </c>
      <c r="I447" s="128">
        <f t="shared" si="39"/>
        <v>0.24</v>
      </c>
      <c r="J447" s="126">
        <v>30</v>
      </c>
      <c r="K447" s="125" t="s">
        <v>136</v>
      </c>
      <c r="L447" s="129" t="s">
        <v>136</v>
      </c>
      <c r="M447" s="125" t="s">
        <v>136</v>
      </c>
      <c r="N447" s="125" t="s">
        <v>136</v>
      </c>
      <c r="O447" s="125" t="s">
        <v>136</v>
      </c>
      <c r="P447" s="57" t="s">
        <v>136</v>
      </c>
      <c r="Q447" s="57" t="s">
        <v>136</v>
      </c>
      <c r="R447" s="57" t="s">
        <v>136</v>
      </c>
      <c r="S447" s="57" t="s">
        <v>136</v>
      </c>
      <c r="T447" s="58" t="s">
        <v>136</v>
      </c>
      <c r="U447" s="58" t="s">
        <v>136</v>
      </c>
      <c r="V447" s="58" t="s">
        <v>136</v>
      </c>
      <c r="W447" s="58" t="s">
        <v>136</v>
      </c>
      <c r="X447" s="125" t="s">
        <v>136</v>
      </c>
      <c r="Y447" s="125" t="s">
        <v>136</v>
      </c>
      <c r="Z447" s="125" t="s">
        <v>136</v>
      </c>
      <c r="AA447" s="125" t="s">
        <v>136</v>
      </c>
      <c r="AB447" s="125" t="s">
        <v>136</v>
      </c>
      <c r="AC447" s="59" t="s">
        <v>136</v>
      </c>
      <c r="AD447" s="59" t="s">
        <v>136</v>
      </c>
      <c r="AE447" s="59" t="s">
        <v>136</v>
      </c>
      <c r="AF447" s="59" t="s">
        <v>136</v>
      </c>
      <c r="AG447" s="126" t="s">
        <v>136</v>
      </c>
      <c r="AH447" s="193"/>
    </row>
    <row r="448" spans="1:34" s="56" customFormat="1" ht="47.25" x14ac:dyDescent="0.25">
      <c r="A448" s="126">
        <v>346</v>
      </c>
      <c r="B448" s="125" t="str">
        <f>'Приложение № 3'!B393</f>
        <v>ул. 30-я Северная, от 
ул. Орджоникидзе до 
ул. 21-й Амурской</v>
      </c>
      <c r="C448" s="127">
        <v>2.96</v>
      </c>
      <c r="D448" s="126">
        <v>19240</v>
      </c>
      <c r="E448" s="128">
        <f t="shared" si="40"/>
        <v>1.1840000000000002</v>
      </c>
      <c r="F448" s="126">
        <v>40</v>
      </c>
      <c r="G448" s="128">
        <f t="shared" si="38"/>
        <v>1.036</v>
      </c>
      <c r="H448" s="126">
        <v>35</v>
      </c>
      <c r="I448" s="128">
        <f t="shared" si="39"/>
        <v>0.88800000000000001</v>
      </c>
      <c r="J448" s="126">
        <v>30</v>
      </c>
      <c r="K448" s="125" t="s">
        <v>136</v>
      </c>
      <c r="L448" s="129" t="s">
        <v>136</v>
      </c>
      <c r="M448" s="125" t="s">
        <v>136</v>
      </c>
      <c r="N448" s="125" t="s">
        <v>136</v>
      </c>
      <c r="O448" s="125" t="s">
        <v>136</v>
      </c>
      <c r="P448" s="57" t="s">
        <v>136</v>
      </c>
      <c r="Q448" s="57" t="s">
        <v>136</v>
      </c>
      <c r="R448" s="57" t="s">
        <v>136</v>
      </c>
      <c r="S448" s="57" t="s">
        <v>136</v>
      </c>
      <c r="T448" s="58" t="s">
        <v>136</v>
      </c>
      <c r="U448" s="58" t="s">
        <v>136</v>
      </c>
      <c r="V448" s="58" t="s">
        <v>136</v>
      </c>
      <c r="W448" s="58" t="s">
        <v>136</v>
      </c>
      <c r="X448" s="125" t="s">
        <v>136</v>
      </c>
      <c r="Y448" s="125" t="s">
        <v>136</v>
      </c>
      <c r="Z448" s="125" t="s">
        <v>136</v>
      </c>
      <c r="AA448" s="125" t="s">
        <v>136</v>
      </c>
      <c r="AB448" s="125" t="s">
        <v>136</v>
      </c>
      <c r="AC448" s="59" t="s">
        <v>136</v>
      </c>
      <c r="AD448" s="59" t="s">
        <v>136</v>
      </c>
      <c r="AE448" s="59" t="s">
        <v>136</v>
      </c>
      <c r="AF448" s="59" t="s">
        <v>136</v>
      </c>
      <c r="AG448" s="126" t="s">
        <v>136</v>
      </c>
      <c r="AH448" s="193"/>
    </row>
    <row r="449" spans="1:34" s="56" customFormat="1" ht="47.25" x14ac:dyDescent="0.25">
      <c r="A449" s="126">
        <v>347</v>
      </c>
      <c r="B449" s="125" t="str">
        <f>'Приложение № 3'!B394</f>
        <v>ул. Осоавиахимовская, от 
ул. Октябрьской до 
ул. 36-й Северной</v>
      </c>
      <c r="C449" s="127">
        <v>3.7</v>
      </c>
      <c r="D449" s="126">
        <v>24050</v>
      </c>
      <c r="E449" s="128">
        <f t="shared" si="40"/>
        <v>1.48</v>
      </c>
      <c r="F449" s="126">
        <v>40</v>
      </c>
      <c r="G449" s="128">
        <f t="shared" si="38"/>
        <v>1.2949999999999999</v>
      </c>
      <c r="H449" s="126">
        <v>35</v>
      </c>
      <c r="I449" s="128">
        <f t="shared" si="39"/>
        <v>1.1100000000000001</v>
      </c>
      <c r="J449" s="126">
        <v>30</v>
      </c>
      <c r="K449" s="125" t="s">
        <v>136</v>
      </c>
      <c r="L449" s="129" t="s">
        <v>136</v>
      </c>
      <c r="M449" s="125" t="s">
        <v>136</v>
      </c>
      <c r="N449" s="125" t="s">
        <v>136</v>
      </c>
      <c r="O449" s="125" t="s">
        <v>136</v>
      </c>
      <c r="P449" s="57" t="s">
        <v>136</v>
      </c>
      <c r="Q449" s="57" t="s">
        <v>136</v>
      </c>
      <c r="R449" s="57" t="s">
        <v>136</v>
      </c>
      <c r="S449" s="57" t="s">
        <v>136</v>
      </c>
      <c r="T449" s="58" t="s">
        <v>136</v>
      </c>
      <c r="U449" s="58" t="s">
        <v>136</v>
      </c>
      <c r="V449" s="58" t="s">
        <v>136</v>
      </c>
      <c r="W449" s="58" t="s">
        <v>136</v>
      </c>
      <c r="X449" s="125" t="s">
        <v>136</v>
      </c>
      <c r="Y449" s="125" t="s">
        <v>136</v>
      </c>
      <c r="Z449" s="125" t="s">
        <v>136</v>
      </c>
      <c r="AA449" s="125" t="s">
        <v>136</v>
      </c>
      <c r="AB449" s="125" t="s">
        <v>136</v>
      </c>
      <c r="AC449" s="59" t="s">
        <v>136</v>
      </c>
      <c r="AD449" s="59" t="s">
        <v>136</v>
      </c>
      <c r="AE449" s="59" t="s">
        <v>136</v>
      </c>
      <c r="AF449" s="59" t="s">
        <v>136</v>
      </c>
      <c r="AG449" s="126" t="s">
        <v>136</v>
      </c>
      <c r="AH449" s="193"/>
    </row>
    <row r="450" spans="1:34" s="56" customFormat="1" ht="47.25" x14ac:dyDescent="0.25">
      <c r="A450" s="126">
        <v>348</v>
      </c>
      <c r="B450" s="125" t="str">
        <f>'Приложение № 3'!B395</f>
        <v>ул. Светловская, от 
ул. Новокирпичной до 
ул. Маргелова</v>
      </c>
      <c r="C450" s="127">
        <v>3.26</v>
      </c>
      <c r="D450" s="126">
        <v>26080</v>
      </c>
      <c r="E450" s="128">
        <f t="shared" si="40"/>
        <v>1.3039999999999998</v>
      </c>
      <c r="F450" s="126">
        <v>40</v>
      </c>
      <c r="G450" s="128">
        <f t="shared" si="38"/>
        <v>1.141</v>
      </c>
      <c r="H450" s="126">
        <v>35</v>
      </c>
      <c r="I450" s="128">
        <f t="shared" si="39"/>
        <v>0.97799999999999998</v>
      </c>
      <c r="J450" s="126">
        <v>30</v>
      </c>
      <c r="K450" s="125" t="s">
        <v>136</v>
      </c>
      <c r="L450" s="129" t="s">
        <v>136</v>
      </c>
      <c r="M450" s="125" t="s">
        <v>136</v>
      </c>
      <c r="N450" s="125" t="s">
        <v>136</v>
      </c>
      <c r="O450" s="125" t="s">
        <v>136</v>
      </c>
      <c r="P450" s="57" t="s">
        <v>136</v>
      </c>
      <c r="Q450" s="57" t="s">
        <v>136</v>
      </c>
      <c r="R450" s="57" t="s">
        <v>136</v>
      </c>
      <c r="S450" s="57" t="s">
        <v>136</v>
      </c>
      <c r="T450" s="58" t="s">
        <v>136</v>
      </c>
      <c r="U450" s="58" t="s">
        <v>136</v>
      </c>
      <c r="V450" s="58" t="s">
        <v>136</v>
      </c>
      <c r="W450" s="58" t="s">
        <v>136</v>
      </c>
      <c r="X450" s="125" t="s">
        <v>136</v>
      </c>
      <c r="Y450" s="125" t="s">
        <v>136</v>
      </c>
      <c r="Z450" s="125" t="s">
        <v>136</v>
      </c>
      <c r="AA450" s="125" t="s">
        <v>136</v>
      </c>
      <c r="AB450" s="125" t="s">
        <v>136</v>
      </c>
      <c r="AC450" s="59" t="s">
        <v>136</v>
      </c>
      <c r="AD450" s="59" t="s">
        <v>136</v>
      </c>
      <c r="AE450" s="59" t="s">
        <v>136</v>
      </c>
      <c r="AF450" s="59" t="s">
        <v>136</v>
      </c>
      <c r="AG450" s="126" t="s">
        <v>136</v>
      </c>
      <c r="AH450" s="193"/>
    </row>
    <row r="451" spans="1:34" s="56" customFormat="1" ht="31.5" x14ac:dyDescent="0.25">
      <c r="A451" s="126">
        <v>349</v>
      </c>
      <c r="B451" s="125" t="str">
        <f>'Приложение № 3'!B396</f>
        <v>Дорога от ул. 22 Декабря 
до ул. С. Сейфулина</v>
      </c>
      <c r="C451" s="127">
        <v>2.21</v>
      </c>
      <c r="D451" s="126">
        <v>17680</v>
      </c>
      <c r="E451" s="128">
        <f t="shared" si="40"/>
        <v>0.88400000000000001</v>
      </c>
      <c r="F451" s="126">
        <v>40</v>
      </c>
      <c r="G451" s="128">
        <f t="shared" si="38"/>
        <v>0.77349999999999997</v>
      </c>
      <c r="H451" s="126">
        <v>35</v>
      </c>
      <c r="I451" s="128">
        <f t="shared" si="39"/>
        <v>0.66299999999999992</v>
      </c>
      <c r="J451" s="126">
        <v>30</v>
      </c>
      <c r="K451" s="125" t="s">
        <v>136</v>
      </c>
      <c r="L451" s="129" t="s">
        <v>136</v>
      </c>
      <c r="M451" s="125" t="s">
        <v>136</v>
      </c>
      <c r="N451" s="125" t="s">
        <v>136</v>
      </c>
      <c r="O451" s="125" t="s">
        <v>136</v>
      </c>
      <c r="P451" s="57" t="s">
        <v>136</v>
      </c>
      <c r="Q451" s="57" t="s">
        <v>136</v>
      </c>
      <c r="R451" s="57" t="s">
        <v>136</v>
      </c>
      <c r="S451" s="57" t="s">
        <v>136</v>
      </c>
      <c r="T451" s="58" t="s">
        <v>136</v>
      </c>
      <c r="U451" s="58" t="s">
        <v>136</v>
      </c>
      <c r="V451" s="58" t="s">
        <v>136</v>
      </c>
      <c r="W451" s="58" t="s">
        <v>136</v>
      </c>
      <c r="X451" s="125" t="s">
        <v>136</v>
      </c>
      <c r="Y451" s="125" t="s">
        <v>136</v>
      </c>
      <c r="Z451" s="125" t="s">
        <v>136</v>
      </c>
      <c r="AA451" s="125" t="s">
        <v>136</v>
      </c>
      <c r="AB451" s="125" t="s">
        <v>136</v>
      </c>
      <c r="AC451" s="59" t="s">
        <v>136</v>
      </c>
      <c r="AD451" s="59" t="s">
        <v>136</v>
      </c>
      <c r="AE451" s="59" t="s">
        <v>136</v>
      </c>
      <c r="AF451" s="59" t="s">
        <v>136</v>
      </c>
      <c r="AG451" s="126" t="s">
        <v>136</v>
      </c>
      <c r="AH451" s="193"/>
    </row>
    <row r="452" spans="1:34" s="56" customFormat="1" ht="47.25" x14ac:dyDescent="0.25">
      <c r="A452" s="126">
        <v>350</v>
      </c>
      <c r="B452" s="125" t="str">
        <f>'Приложение № 3'!B397</f>
        <v>ул. Рокоссовского, от 
б. Космонавтов до дома 14/3 
по ул. Лукашевича</v>
      </c>
      <c r="C452" s="127">
        <v>1.06</v>
      </c>
      <c r="D452" s="126">
        <v>7420</v>
      </c>
      <c r="E452" s="128">
        <f t="shared" si="40"/>
        <v>0.42400000000000004</v>
      </c>
      <c r="F452" s="126">
        <v>40</v>
      </c>
      <c r="G452" s="128">
        <f t="shared" si="38"/>
        <v>0.371</v>
      </c>
      <c r="H452" s="126">
        <v>35</v>
      </c>
      <c r="I452" s="128">
        <f t="shared" si="39"/>
        <v>0.318</v>
      </c>
      <c r="J452" s="126">
        <v>30</v>
      </c>
      <c r="K452" s="125" t="s">
        <v>136</v>
      </c>
      <c r="L452" s="129" t="s">
        <v>136</v>
      </c>
      <c r="M452" s="125" t="s">
        <v>136</v>
      </c>
      <c r="N452" s="125" t="s">
        <v>136</v>
      </c>
      <c r="O452" s="125" t="s">
        <v>136</v>
      </c>
      <c r="P452" s="57" t="s">
        <v>136</v>
      </c>
      <c r="Q452" s="57" t="s">
        <v>136</v>
      </c>
      <c r="R452" s="57" t="s">
        <v>136</v>
      </c>
      <c r="S452" s="57" t="s">
        <v>136</v>
      </c>
      <c r="T452" s="58" t="s">
        <v>136</v>
      </c>
      <c r="U452" s="58" t="s">
        <v>136</v>
      </c>
      <c r="V452" s="58" t="s">
        <v>136</v>
      </c>
      <c r="W452" s="58" t="s">
        <v>136</v>
      </c>
      <c r="X452" s="125" t="s">
        <v>136</v>
      </c>
      <c r="Y452" s="125" t="s">
        <v>136</v>
      </c>
      <c r="Z452" s="125" t="s">
        <v>136</v>
      </c>
      <c r="AA452" s="125" t="s">
        <v>136</v>
      </c>
      <c r="AB452" s="125" t="s">
        <v>136</v>
      </c>
      <c r="AC452" s="59" t="s">
        <v>136</v>
      </c>
      <c r="AD452" s="59" t="s">
        <v>136</v>
      </c>
      <c r="AE452" s="59" t="s">
        <v>136</v>
      </c>
      <c r="AF452" s="59" t="s">
        <v>136</v>
      </c>
      <c r="AG452" s="126" t="s">
        <v>136</v>
      </c>
      <c r="AH452" s="193"/>
    </row>
    <row r="453" spans="1:34" s="56" customFormat="1" ht="47.25" x14ac:dyDescent="0.25">
      <c r="A453" s="126">
        <v>351</v>
      </c>
      <c r="B453" s="125" t="str">
        <f>'Приложение № 3'!B398</f>
        <v>Дублер ул. Волгоградской, от 
ул. Лукашевича до 
ул. Дергачева</v>
      </c>
      <c r="C453" s="127">
        <v>1.4</v>
      </c>
      <c r="D453" s="126">
        <v>8400</v>
      </c>
      <c r="E453" s="128">
        <f t="shared" si="40"/>
        <v>0.56000000000000005</v>
      </c>
      <c r="F453" s="126">
        <v>40</v>
      </c>
      <c r="G453" s="128">
        <f t="shared" si="38"/>
        <v>0.49</v>
      </c>
      <c r="H453" s="126">
        <v>35</v>
      </c>
      <c r="I453" s="128">
        <f t="shared" si="39"/>
        <v>0.42</v>
      </c>
      <c r="J453" s="126">
        <v>30</v>
      </c>
      <c r="K453" s="125" t="s">
        <v>136</v>
      </c>
      <c r="L453" s="129" t="s">
        <v>136</v>
      </c>
      <c r="M453" s="125" t="s">
        <v>136</v>
      </c>
      <c r="N453" s="125" t="s">
        <v>136</v>
      </c>
      <c r="O453" s="125" t="s">
        <v>136</v>
      </c>
      <c r="P453" s="57" t="s">
        <v>136</v>
      </c>
      <c r="Q453" s="57" t="s">
        <v>136</v>
      </c>
      <c r="R453" s="57" t="s">
        <v>136</v>
      </c>
      <c r="S453" s="57" t="s">
        <v>136</v>
      </c>
      <c r="T453" s="58" t="s">
        <v>136</v>
      </c>
      <c r="U453" s="58" t="s">
        <v>136</v>
      </c>
      <c r="V453" s="58" t="s">
        <v>136</v>
      </c>
      <c r="W453" s="58" t="s">
        <v>136</v>
      </c>
      <c r="X453" s="125" t="s">
        <v>136</v>
      </c>
      <c r="Y453" s="125" t="s">
        <v>136</v>
      </c>
      <c r="Z453" s="125" t="s">
        <v>136</v>
      </c>
      <c r="AA453" s="125" t="s">
        <v>136</v>
      </c>
      <c r="AB453" s="125" t="s">
        <v>136</v>
      </c>
      <c r="AC453" s="59" t="s">
        <v>136</v>
      </c>
      <c r="AD453" s="59" t="s">
        <v>136</v>
      </c>
      <c r="AE453" s="59" t="s">
        <v>136</v>
      </c>
      <c r="AF453" s="59" t="s">
        <v>136</v>
      </c>
      <c r="AG453" s="126" t="s">
        <v>136</v>
      </c>
      <c r="AH453" s="193"/>
    </row>
    <row r="454" spans="1:34" s="56" customFormat="1" ht="63" x14ac:dyDescent="0.25">
      <c r="A454" s="126">
        <v>352</v>
      </c>
      <c r="B454" s="125" t="str">
        <f>'Приложение № 3'!B399</f>
        <v>ул. 3-я Любинская, от 
ул. 2-й Солнечной до дома 30 
по ул. 3-й Любинской</v>
      </c>
      <c r="C454" s="127">
        <v>0.82</v>
      </c>
      <c r="D454" s="126">
        <v>4920</v>
      </c>
      <c r="E454" s="128">
        <f t="shared" si="40"/>
        <v>0.32799999999999996</v>
      </c>
      <c r="F454" s="126">
        <v>40</v>
      </c>
      <c r="G454" s="128">
        <f t="shared" si="38"/>
        <v>0.28699999999999998</v>
      </c>
      <c r="H454" s="126">
        <v>35</v>
      </c>
      <c r="I454" s="128">
        <f t="shared" si="39"/>
        <v>0.24599999999999997</v>
      </c>
      <c r="J454" s="126">
        <v>30</v>
      </c>
      <c r="K454" s="125" t="s">
        <v>136</v>
      </c>
      <c r="L454" s="129" t="s">
        <v>136</v>
      </c>
      <c r="M454" s="125" t="s">
        <v>136</v>
      </c>
      <c r="N454" s="125" t="s">
        <v>136</v>
      </c>
      <c r="O454" s="125" t="s">
        <v>136</v>
      </c>
      <c r="P454" s="57" t="s">
        <v>136</v>
      </c>
      <c r="Q454" s="57" t="s">
        <v>136</v>
      </c>
      <c r="R454" s="57" t="s">
        <v>136</v>
      </c>
      <c r="S454" s="57" t="s">
        <v>136</v>
      </c>
      <c r="T454" s="58" t="s">
        <v>136</v>
      </c>
      <c r="U454" s="58" t="s">
        <v>136</v>
      </c>
      <c r="V454" s="58" t="s">
        <v>136</v>
      </c>
      <c r="W454" s="58" t="s">
        <v>136</v>
      </c>
      <c r="X454" s="125" t="s">
        <v>136</v>
      </c>
      <c r="Y454" s="125" t="s">
        <v>136</v>
      </c>
      <c r="Z454" s="125" t="s">
        <v>136</v>
      </c>
      <c r="AA454" s="125" t="s">
        <v>136</v>
      </c>
      <c r="AB454" s="125" t="s">
        <v>136</v>
      </c>
      <c r="AC454" s="59" t="s">
        <v>136</v>
      </c>
      <c r="AD454" s="59" t="s">
        <v>136</v>
      </c>
      <c r="AE454" s="59" t="s">
        <v>136</v>
      </c>
      <c r="AF454" s="59" t="s">
        <v>136</v>
      </c>
      <c r="AG454" s="126" t="s">
        <v>136</v>
      </c>
      <c r="AH454" s="193"/>
    </row>
    <row r="455" spans="1:34" s="56" customFormat="1" ht="47.25" x14ac:dyDescent="0.25">
      <c r="A455" s="126">
        <v>353</v>
      </c>
      <c r="B455" s="125" t="str">
        <f>'Приложение № 3'!B400</f>
        <v>ул. Комкова, от 
ул. Дианова до 
ул. Рокоссовского</v>
      </c>
      <c r="C455" s="127">
        <v>0.63</v>
      </c>
      <c r="D455" s="126">
        <v>3780</v>
      </c>
      <c r="E455" s="128">
        <f t="shared" si="40"/>
        <v>0.315</v>
      </c>
      <c r="F455" s="126">
        <v>50</v>
      </c>
      <c r="G455" s="128">
        <f t="shared" si="38"/>
        <v>0.28350000000000003</v>
      </c>
      <c r="H455" s="126">
        <v>45</v>
      </c>
      <c r="I455" s="128">
        <f t="shared" si="39"/>
        <v>0.252</v>
      </c>
      <c r="J455" s="126">
        <v>40</v>
      </c>
      <c r="K455" s="125" t="s">
        <v>136</v>
      </c>
      <c r="L455" s="129" t="s">
        <v>136</v>
      </c>
      <c r="M455" s="125" t="s">
        <v>136</v>
      </c>
      <c r="N455" s="125" t="s">
        <v>136</v>
      </c>
      <c r="O455" s="125" t="s">
        <v>136</v>
      </c>
      <c r="P455" s="57" t="s">
        <v>136</v>
      </c>
      <c r="Q455" s="57" t="s">
        <v>136</v>
      </c>
      <c r="R455" s="57" t="s">
        <v>136</v>
      </c>
      <c r="S455" s="57" t="s">
        <v>136</v>
      </c>
      <c r="T455" s="58" t="s">
        <v>136</v>
      </c>
      <c r="U455" s="58" t="s">
        <v>136</v>
      </c>
      <c r="V455" s="58" t="s">
        <v>136</v>
      </c>
      <c r="W455" s="58" t="s">
        <v>136</v>
      </c>
      <c r="X455" s="125" t="s">
        <v>136</v>
      </c>
      <c r="Y455" s="125" t="s">
        <v>136</v>
      </c>
      <c r="Z455" s="125" t="s">
        <v>136</v>
      </c>
      <c r="AA455" s="125" t="s">
        <v>136</v>
      </c>
      <c r="AB455" s="125" t="s">
        <v>136</v>
      </c>
      <c r="AC455" s="59" t="s">
        <v>136</v>
      </c>
      <c r="AD455" s="59" t="s">
        <v>136</v>
      </c>
      <c r="AE455" s="59" t="s">
        <v>136</v>
      </c>
      <c r="AF455" s="59" t="s">
        <v>136</v>
      </c>
      <c r="AG455" s="126" t="s">
        <v>136</v>
      </c>
      <c r="AH455" s="193"/>
    </row>
    <row r="456" spans="1:34" s="56" customFormat="1" ht="47.25" x14ac:dyDescent="0.25">
      <c r="A456" s="126">
        <v>354</v>
      </c>
      <c r="B456" s="125" t="str">
        <f>'Приложение № 3'!B401</f>
        <v>ул. Лисицкого, от 
ул. Дианова до 
ул. Рокоссовского</v>
      </c>
      <c r="C456" s="127">
        <v>0.6</v>
      </c>
      <c r="D456" s="126">
        <v>3600</v>
      </c>
      <c r="E456" s="128">
        <f t="shared" si="40"/>
        <v>0.3</v>
      </c>
      <c r="F456" s="126">
        <v>50</v>
      </c>
      <c r="G456" s="128">
        <f t="shared" si="38"/>
        <v>0.27</v>
      </c>
      <c r="H456" s="126">
        <v>45</v>
      </c>
      <c r="I456" s="128">
        <f t="shared" si="39"/>
        <v>0.24</v>
      </c>
      <c r="J456" s="126">
        <v>40</v>
      </c>
      <c r="K456" s="125" t="s">
        <v>136</v>
      </c>
      <c r="L456" s="129" t="s">
        <v>136</v>
      </c>
      <c r="M456" s="125" t="s">
        <v>136</v>
      </c>
      <c r="N456" s="125" t="s">
        <v>136</v>
      </c>
      <c r="O456" s="125" t="s">
        <v>136</v>
      </c>
      <c r="P456" s="57" t="s">
        <v>136</v>
      </c>
      <c r="Q456" s="57" t="s">
        <v>136</v>
      </c>
      <c r="R456" s="57" t="s">
        <v>136</v>
      </c>
      <c r="S456" s="57" t="s">
        <v>136</v>
      </c>
      <c r="T456" s="58" t="s">
        <v>136</v>
      </c>
      <c r="U456" s="58" t="s">
        <v>136</v>
      </c>
      <c r="V456" s="58" t="s">
        <v>136</v>
      </c>
      <c r="W456" s="58" t="s">
        <v>136</v>
      </c>
      <c r="X456" s="125" t="s">
        <v>136</v>
      </c>
      <c r="Y456" s="125" t="s">
        <v>136</v>
      </c>
      <c r="Z456" s="125" t="s">
        <v>136</v>
      </c>
      <c r="AA456" s="125" t="s">
        <v>136</v>
      </c>
      <c r="AB456" s="125" t="s">
        <v>136</v>
      </c>
      <c r="AC456" s="59" t="s">
        <v>136</v>
      </c>
      <c r="AD456" s="59" t="s">
        <v>136</v>
      </c>
      <c r="AE456" s="59" t="s">
        <v>136</v>
      </c>
      <c r="AF456" s="59" t="s">
        <v>136</v>
      </c>
      <c r="AG456" s="126" t="s">
        <v>136</v>
      </c>
      <c r="AH456" s="193"/>
    </row>
    <row r="457" spans="1:34" s="56" customFormat="1" ht="47.25" x14ac:dyDescent="0.25">
      <c r="A457" s="126">
        <v>355</v>
      </c>
      <c r="B457" s="125" t="str">
        <f>'Приложение № 3'!B402</f>
        <v>Дорога от ул. Семиреченской 
до ООТ "пос. Магистральный"</v>
      </c>
      <c r="C457" s="127">
        <v>2.2000000000000002</v>
      </c>
      <c r="D457" s="126">
        <v>17600</v>
      </c>
      <c r="E457" s="128">
        <f t="shared" si="40"/>
        <v>0.88</v>
      </c>
      <c r="F457" s="126">
        <v>40</v>
      </c>
      <c r="G457" s="128">
        <f t="shared" si="38"/>
        <v>0.77</v>
      </c>
      <c r="H457" s="126">
        <v>35</v>
      </c>
      <c r="I457" s="128">
        <f t="shared" si="39"/>
        <v>0.66</v>
      </c>
      <c r="J457" s="126">
        <v>30</v>
      </c>
      <c r="K457" s="125" t="s">
        <v>136</v>
      </c>
      <c r="L457" s="129" t="s">
        <v>136</v>
      </c>
      <c r="M457" s="125" t="s">
        <v>136</v>
      </c>
      <c r="N457" s="125" t="s">
        <v>136</v>
      </c>
      <c r="O457" s="125" t="s">
        <v>136</v>
      </c>
      <c r="P457" s="57" t="s">
        <v>136</v>
      </c>
      <c r="Q457" s="57" t="s">
        <v>136</v>
      </c>
      <c r="R457" s="57" t="s">
        <v>136</v>
      </c>
      <c r="S457" s="57" t="s">
        <v>136</v>
      </c>
      <c r="T457" s="58" t="s">
        <v>136</v>
      </c>
      <c r="U457" s="58" t="s">
        <v>136</v>
      </c>
      <c r="V457" s="58" t="s">
        <v>136</v>
      </c>
      <c r="W457" s="58" t="s">
        <v>136</v>
      </c>
      <c r="X457" s="125" t="s">
        <v>136</v>
      </c>
      <c r="Y457" s="125" t="s">
        <v>136</v>
      </c>
      <c r="Z457" s="125" t="s">
        <v>136</v>
      </c>
      <c r="AA457" s="125" t="s">
        <v>136</v>
      </c>
      <c r="AB457" s="125" t="s">
        <v>136</v>
      </c>
      <c r="AC457" s="59" t="s">
        <v>136</v>
      </c>
      <c r="AD457" s="59" t="s">
        <v>136</v>
      </c>
      <c r="AE457" s="59" t="s">
        <v>136</v>
      </c>
      <c r="AF457" s="59" t="s">
        <v>136</v>
      </c>
      <c r="AG457" s="126" t="s">
        <v>136</v>
      </c>
      <c r="AH457" s="193"/>
    </row>
    <row r="458" spans="1:34" s="56" customFormat="1" ht="47.25" x14ac:dyDescent="0.25">
      <c r="A458" s="126">
        <v>356</v>
      </c>
      <c r="B458" s="125" t="str">
        <f>'Приложение № 3'!B403</f>
        <v>ул. Свободы, от 
ул. 1-й Военной до 
ул. 15-й Рабочей</v>
      </c>
      <c r="C458" s="127">
        <v>1.44</v>
      </c>
      <c r="D458" s="126">
        <v>7200</v>
      </c>
      <c r="E458" s="128">
        <f t="shared" si="40"/>
        <v>0.57599999999999996</v>
      </c>
      <c r="F458" s="126">
        <v>40</v>
      </c>
      <c r="G458" s="128">
        <f t="shared" si="38"/>
        <v>0.504</v>
      </c>
      <c r="H458" s="126">
        <v>35</v>
      </c>
      <c r="I458" s="128">
        <f t="shared" si="39"/>
        <v>0.43199999999999994</v>
      </c>
      <c r="J458" s="126">
        <v>30</v>
      </c>
      <c r="K458" s="125" t="s">
        <v>136</v>
      </c>
      <c r="L458" s="129" t="s">
        <v>136</v>
      </c>
      <c r="M458" s="125" t="s">
        <v>136</v>
      </c>
      <c r="N458" s="125" t="s">
        <v>136</v>
      </c>
      <c r="O458" s="125" t="s">
        <v>136</v>
      </c>
      <c r="P458" s="57" t="s">
        <v>136</v>
      </c>
      <c r="Q458" s="57" t="s">
        <v>136</v>
      </c>
      <c r="R458" s="57" t="s">
        <v>136</v>
      </c>
      <c r="S458" s="57" t="s">
        <v>136</v>
      </c>
      <c r="T458" s="58" t="s">
        <v>136</v>
      </c>
      <c r="U458" s="58" t="s">
        <v>136</v>
      </c>
      <c r="V458" s="58" t="s">
        <v>136</v>
      </c>
      <c r="W458" s="58" t="s">
        <v>136</v>
      </c>
      <c r="X458" s="125" t="s">
        <v>136</v>
      </c>
      <c r="Y458" s="125" t="s">
        <v>136</v>
      </c>
      <c r="Z458" s="125" t="s">
        <v>136</v>
      </c>
      <c r="AA458" s="125" t="s">
        <v>136</v>
      </c>
      <c r="AB458" s="125" t="s">
        <v>136</v>
      </c>
      <c r="AC458" s="59" t="s">
        <v>136</v>
      </c>
      <c r="AD458" s="59" t="s">
        <v>136</v>
      </c>
      <c r="AE458" s="59" t="s">
        <v>136</v>
      </c>
      <c r="AF458" s="59" t="s">
        <v>136</v>
      </c>
      <c r="AG458" s="126" t="s">
        <v>136</v>
      </c>
      <c r="AH458" s="193"/>
    </row>
    <row r="459" spans="1:34" s="56" customFormat="1" ht="47.25" x14ac:dyDescent="0.25">
      <c r="A459" s="126">
        <v>357</v>
      </c>
      <c r="B459" s="125" t="str">
        <f>'Приложение № 3'!B404</f>
        <v>ул. Маяковского, от 
ул. Ленина до 
ул. Б. Хмельницкого</v>
      </c>
      <c r="C459" s="127">
        <v>2.1</v>
      </c>
      <c r="D459" s="126">
        <v>27300</v>
      </c>
      <c r="E459" s="128">
        <f t="shared" si="40"/>
        <v>1.47</v>
      </c>
      <c r="F459" s="126">
        <v>70</v>
      </c>
      <c r="G459" s="128">
        <f t="shared" si="38"/>
        <v>1.365</v>
      </c>
      <c r="H459" s="126">
        <v>65</v>
      </c>
      <c r="I459" s="128">
        <f t="shared" si="39"/>
        <v>1.26</v>
      </c>
      <c r="J459" s="126">
        <v>60</v>
      </c>
      <c r="K459" s="125" t="s">
        <v>136</v>
      </c>
      <c r="L459" s="129" t="s">
        <v>136</v>
      </c>
      <c r="M459" s="125" t="s">
        <v>136</v>
      </c>
      <c r="N459" s="125" t="s">
        <v>136</v>
      </c>
      <c r="O459" s="125" t="s">
        <v>136</v>
      </c>
      <c r="P459" s="57" t="s">
        <v>136</v>
      </c>
      <c r="Q459" s="57" t="s">
        <v>136</v>
      </c>
      <c r="R459" s="57" t="s">
        <v>136</v>
      </c>
      <c r="S459" s="57" t="s">
        <v>136</v>
      </c>
      <c r="T459" s="58" t="s">
        <v>136</v>
      </c>
      <c r="U459" s="58" t="s">
        <v>136</v>
      </c>
      <c r="V459" s="58" t="s">
        <v>136</v>
      </c>
      <c r="W459" s="58" t="s">
        <v>136</v>
      </c>
      <c r="X459" s="125" t="s">
        <v>136</v>
      </c>
      <c r="Y459" s="125" t="s">
        <v>136</v>
      </c>
      <c r="Z459" s="125" t="s">
        <v>136</v>
      </c>
      <c r="AA459" s="125" t="s">
        <v>136</v>
      </c>
      <c r="AB459" s="125" t="s">
        <v>136</v>
      </c>
      <c r="AC459" s="59" t="s">
        <v>136</v>
      </c>
      <c r="AD459" s="59" t="s">
        <v>136</v>
      </c>
      <c r="AE459" s="59" t="s">
        <v>136</v>
      </c>
      <c r="AF459" s="59" t="s">
        <v>136</v>
      </c>
      <c r="AG459" s="126" t="s">
        <v>136</v>
      </c>
      <c r="AH459" s="193"/>
    </row>
    <row r="460" spans="1:34" s="56" customFormat="1" ht="47.25" x14ac:dyDescent="0.25">
      <c r="A460" s="126">
        <v>358</v>
      </c>
      <c r="B460" s="125" t="str">
        <f>'Приложение № 3'!B405</f>
        <v>ул. Таубе, от ул. Набережной 
Тухачевского до дома 13 
по ул. Спартаковской</v>
      </c>
      <c r="C460" s="127">
        <v>0.5</v>
      </c>
      <c r="D460" s="126">
        <v>3000</v>
      </c>
      <c r="E460" s="128">
        <f t="shared" si="40"/>
        <v>0.2</v>
      </c>
      <c r="F460" s="126">
        <v>40</v>
      </c>
      <c r="G460" s="128">
        <f t="shared" si="38"/>
        <v>0.17499999999999999</v>
      </c>
      <c r="H460" s="126">
        <v>35</v>
      </c>
      <c r="I460" s="128">
        <f t="shared" si="39"/>
        <v>0.15</v>
      </c>
      <c r="J460" s="126">
        <v>30</v>
      </c>
      <c r="K460" s="125" t="s">
        <v>136</v>
      </c>
      <c r="L460" s="129" t="s">
        <v>136</v>
      </c>
      <c r="M460" s="125" t="s">
        <v>136</v>
      </c>
      <c r="N460" s="125" t="s">
        <v>136</v>
      </c>
      <c r="O460" s="125" t="s">
        <v>136</v>
      </c>
      <c r="P460" s="57" t="s">
        <v>136</v>
      </c>
      <c r="Q460" s="57" t="s">
        <v>136</v>
      </c>
      <c r="R460" s="57" t="s">
        <v>136</v>
      </c>
      <c r="S460" s="57" t="s">
        <v>136</v>
      </c>
      <c r="T460" s="58" t="s">
        <v>136</v>
      </c>
      <c r="U460" s="58" t="s">
        <v>136</v>
      </c>
      <c r="V460" s="58" t="s">
        <v>136</v>
      </c>
      <c r="W460" s="58" t="s">
        <v>136</v>
      </c>
      <c r="X460" s="125" t="s">
        <v>136</v>
      </c>
      <c r="Y460" s="125" t="s">
        <v>136</v>
      </c>
      <c r="Z460" s="125" t="s">
        <v>136</v>
      </c>
      <c r="AA460" s="125" t="s">
        <v>136</v>
      </c>
      <c r="AB460" s="125" t="s">
        <v>136</v>
      </c>
      <c r="AC460" s="59" t="s">
        <v>136</v>
      </c>
      <c r="AD460" s="59" t="s">
        <v>136</v>
      </c>
      <c r="AE460" s="59" t="s">
        <v>136</v>
      </c>
      <c r="AF460" s="59" t="s">
        <v>136</v>
      </c>
      <c r="AG460" s="126" t="s">
        <v>136</v>
      </c>
      <c r="AH460" s="193"/>
    </row>
    <row r="461" spans="1:34" s="56" customFormat="1" ht="47.25" x14ac:dyDescent="0.25">
      <c r="A461" s="126">
        <v>359</v>
      </c>
      <c r="B461" s="125" t="str">
        <f>'Приложение № 3'!B406</f>
        <v>ул. Штанина, от 
ул. 2-й Производственной 
до дома 5 по ул. Штанина</v>
      </c>
      <c r="C461" s="127">
        <v>0.9</v>
      </c>
      <c r="D461" s="126">
        <v>5850</v>
      </c>
      <c r="E461" s="128">
        <f t="shared" si="40"/>
        <v>0.36</v>
      </c>
      <c r="F461" s="126">
        <v>40</v>
      </c>
      <c r="G461" s="128">
        <f t="shared" si="38"/>
        <v>0.315</v>
      </c>
      <c r="H461" s="126">
        <v>35</v>
      </c>
      <c r="I461" s="128">
        <f t="shared" si="39"/>
        <v>0.27</v>
      </c>
      <c r="J461" s="126">
        <v>30</v>
      </c>
      <c r="K461" s="125" t="s">
        <v>136</v>
      </c>
      <c r="L461" s="129" t="s">
        <v>136</v>
      </c>
      <c r="M461" s="125" t="s">
        <v>136</v>
      </c>
      <c r="N461" s="125" t="s">
        <v>136</v>
      </c>
      <c r="O461" s="125" t="s">
        <v>136</v>
      </c>
      <c r="P461" s="57" t="s">
        <v>136</v>
      </c>
      <c r="Q461" s="57" t="s">
        <v>136</v>
      </c>
      <c r="R461" s="57" t="s">
        <v>136</v>
      </c>
      <c r="S461" s="57" t="s">
        <v>136</v>
      </c>
      <c r="T461" s="58" t="s">
        <v>136</v>
      </c>
      <c r="U461" s="58" t="s">
        <v>136</v>
      </c>
      <c r="V461" s="58" t="s">
        <v>136</v>
      </c>
      <c r="W461" s="58" t="s">
        <v>136</v>
      </c>
      <c r="X461" s="125" t="s">
        <v>136</v>
      </c>
      <c r="Y461" s="125" t="s">
        <v>136</v>
      </c>
      <c r="Z461" s="125" t="s">
        <v>136</v>
      </c>
      <c r="AA461" s="125" t="s">
        <v>136</v>
      </c>
      <c r="AB461" s="125" t="s">
        <v>136</v>
      </c>
      <c r="AC461" s="59" t="s">
        <v>136</v>
      </c>
      <c r="AD461" s="59" t="s">
        <v>136</v>
      </c>
      <c r="AE461" s="59" t="s">
        <v>136</v>
      </c>
      <c r="AF461" s="59" t="s">
        <v>136</v>
      </c>
      <c r="AG461" s="126" t="s">
        <v>136</v>
      </c>
      <c r="AH461" s="193"/>
    </row>
    <row r="462" spans="1:34" s="56" customFormat="1" ht="47.25" x14ac:dyDescent="0.25">
      <c r="A462" s="126">
        <v>360</v>
      </c>
      <c r="B462" s="125" t="str">
        <f>'Приложение № 3'!B407</f>
        <v>ул. 9-я Линия, от 
ул. Иркутской до 
ул. Лермонтова</v>
      </c>
      <c r="C462" s="127">
        <v>0.6</v>
      </c>
      <c r="D462" s="126">
        <v>3600</v>
      </c>
      <c r="E462" s="128">
        <f t="shared" si="40"/>
        <v>0.24</v>
      </c>
      <c r="F462" s="126">
        <v>40</v>
      </c>
      <c r="G462" s="128">
        <f t="shared" si="38"/>
        <v>0.21</v>
      </c>
      <c r="H462" s="126">
        <v>35</v>
      </c>
      <c r="I462" s="128">
        <f t="shared" si="39"/>
        <v>0.18</v>
      </c>
      <c r="J462" s="126">
        <v>30</v>
      </c>
      <c r="K462" s="125" t="s">
        <v>136</v>
      </c>
      <c r="L462" s="129" t="s">
        <v>136</v>
      </c>
      <c r="M462" s="125" t="s">
        <v>136</v>
      </c>
      <c r="N462" s="125" t="s">
        <v>136</v>
      </c>
      <c r="O462" s="125" t="s">
        <v>136</v>
      </c>
      <c r="P462" s="57" t="s">
        <v>136</v>
      </c>
      <c r="Q462" s="57" t="s">
        <v>136</v>
      </c>
      <c r="R462" s="57" t="s">
        <v>136</v>
      </c>
      <c r="S462" s="57" t="s">
        <v>136</v>
      </c>
      <c r="T462" s="58" t="s">
        <v>136</v>
      </c>
      <c r="U462" s="58" t="s">
        <v>136</v>
      </c>
      <c r="V462" s="58" t="s">
        <v>136</v>
      </c>
      <c r="W462" s="58" t="s">
        <v>136</v>
      </c>
      <c r="X462" s="125" t="s">
        <v>136</v>
      </c>
      <c r="Y462" s="125" t="s">
        <v>136</v>
      </c>
      <c r="Z462" s="125" t="s">
        <v>136</v>
      </c>
      <c r="AA462" s="125" t="s">
        <v>136</v>
      </c>
      <c r="AB462" s="125" t="s">
        <v>136</v>
      </c>
      <c r="AC462" s="59" t="s">
        <v>136</v>
      </c>
      <c r="AD462" s="59" t="s">
        <v>136</v>
      </c>
      <c r="AE462" s="59" t="s">
        <v>136</v>
      </c>
      <c r="AF462" s="59" t="s">
        <v>136</v>
      </c>
      <c r="AG462" s="126" t="s">
        <v>136</v>
      </c>
      <c r="AH462" s="193"/>
    </row>
    <row r="463" spans="1:34" s="56" customFormat="1" ht="47.25" x14ac:dyDescent="0.25">
      <c r="A463" s="126">
        <v>361</v>
      </c>
      <c r="B463" s="125" t="str">
        <f>'Приложение № 3'!B408</f>
        <v>ул. Пристанционная, от 
ул. Железнодорожной до 
ул. Разъездной</v>
      </c>
      <c r="C463" s="127">
        <v>0.76</v>
      </c>
      <c r="D463" s="126">
        <v>4560</v>
      </c>
      <c r="E463" s="128">
        <f t="shared" si="40"/>
        <v>0.30399999999999999</v>
      </c>
      <c r="F463" s="126">
        <v>40</v>
      </c>
      <c r="G463" s="128">
        <f t="shared" si="38"/>
        <v>0.26600000000000001</v>
      </c>
      <c r="H463" s="126">
        <v>35</v>
      </c>
      <c r="I463" s="128">
        <f t="shared" si="39"/>
        <v>0.22800000000000001</v>
      </c>
      <c r="J463" s="126">
        <v>30</v>
      </c>
      <c r="K463" s="125" t="s">
        <v>136</v>
      </c>
      <c r="L463" s="129" t="s">
        <v>136</v>
      </c>
      <c r="M463" s="125" t="s">
        <v>136</v>
      </c>
      <c r="N463" s="125" t="s">
        <v>136</v>
      </c>
      <c r="O463" s="125" t="s">
        <v>136</v>
      </c>
      <c r="P463" s="57" t="s">
        <v>136</v>
      </c>
      <c r="Q463" s="57" t="s">
        <v>136</v>
      </c>
      <c r="R463" s="57" t="s">
        <v>136</v>
      </c>
      <c r="S463" s="57" t="s">
        <v>136</v>
      </c>
      <c r="T463" s="58" t="s">
        <v>136</v>
      </c>
      <c r="U463" s="58" t="s">
        <v>136</v>
      </c>
      <c r="V463" s="58" t="s">
        <v>136</v>
      </c>
      <c r="W463" s="58" t="s">
        <v>136</v>
      </c>
      <c r="X463" s="125" t="s">
        <v>136</v>
      </c>
      <c r="Y463" s="125" t="s">
        <v>136</v>
      </c>
      <c r="Z463" s="125" t="s">
        <v>136</v>
      </c>
      <c r="AA463" s="125" t="s">
        <v>136</v>
      </c>
      <c r="AB463" s="125" t="s">
        <v>136</v>
      </c>
      <c r="AC463" s="59" t="s">
        <v>136</v>
      </c>
      <c r="AD463" s="59" t="s">
        <v>136</v>
      </c>
      <c r="AE463" s="59" t="s">
        <v>136</v>
      </c>
      <c r="AF463" s="59" t="s">
        <v>136</v>
      </c>
      <c r="AG463" s="126" t="s">
        <v>136</v>
      </c>
      <c r="AH463" s="193"/>
    </row>
    <row r="464" spans="1:34" s="56" customFormat="1" ht="47.25" x14ac:dyDescent="0.25">
      <c r="A464" s="126">
        <v>362</v>
      </c>
      <c r="B464" s="125" t="str">
        <f>'Приложение № 3'!B409</f>
        <v>ул. Съездовская, от 
ул. Ленина до 
ул. М. Жукова</v>
      </c>
      <c r="C464" s="127">
        <v>0.56000000000000005</v>
      </c>
      <c r="D464" s="126">
        <v>3920</v>
      </c>
      <c r="E464" s="128">
        <f t="shared" si="40"/>
        <v>0.22400000000000003</v>
      </c>
      <c r="F464" s="126">
        <v>40</v>
      </c>
      <c r="G464" s="128">
        <f t="shared" si="38"/>
        <v>0.19600000000000001</v>
      </c>
      <c r="H464" s="126">
        <v>35</v>
      </c>
      <c r="I464" s="128">
        <f t="shared" si="39"/>
        <v>0.16800000000000001</v>
      </c>
      <c r="J464" s="126">
        <v>30</v>
      </c>
      <c r="K464" s="125" t="s">
        <v>136</v>
      </c>
      <c r="L464" s="129" t="s">
        <v>136</v>
      </c>
      <c r="M464" s="125" t="s">
        <v>136</v>
      </c>
      <c r="N464" s="125" t="s">
        <v>136</v>
      </c>
      <c r="O464" s="125" t="s">
        <v>136</v>
      </c>
      <c r="P464" s="57" t="s">
        <v>136</v>
      </c>
      <c r="Q464" s="57" t="s">
        <v>136</v>
      </c>
      <c r="R464" s="57" t="s">
        <v>136</v>
      </c>
      <c r="S464" s="57" t="s">
        <v>136</v>
      </c>
      <c r="T464" s="58" t="s">
        <v>136</v>
      </c>
      <c r="U464" s="58" t="s">
        <v>136</v>
      </c>
      <c r="V464" s="58" t="s">
        <v>136</v>
      </c>
      <c r="W464" s="58" t="s">
        <v>136</v>
      </c>
      <c r="X464" s="125" t="s">
        <v>136</v>
      </c>
      <c r="Y464" s="125" t="s">
        <v>136</v>
      </c>
      <c r="Z464" s="125" t="s">
        <v>136</v>
      </c>
      <c r="AA464" s="125" t="s">
        <v>136</v>
      </c>
      <c r="AB464" s="125" t="s">
        <v>136</v>
      </c>
      <c r="AC464" s="59" t="s">
        <v>136</v>
      </c>
      <c r="AD464" s="59" t="s">
        <v>136</v>
      </c>
      <c r="AE464" s="59" t="s">
        <v>136</v>
      </c>
      <c r="AF464" s="59" t="s">
        <v>136</v>
      </c>
      <c r="AG464" s="126" t="s">
        <v>136</v>
      </c>
      <c r="AH464" s="193"/>
    </row>
    <row r="465" spans="1:34" s="56" customFormat="1" ht="47.25" x14ac:dyDescent="0.25">
      <c r="A465" s="126">
        <v>363</v>
      </c>
      <c r="B465" s="125" t="str">
        <f>'Приложение № 3'!B410</f>
        <v>ул. Взлетная, от 
ул. Степанца до дома 9 
по ул. Взлетной</v>
      </c>
      <c r="C465" s="127">
        <v>0.8</v>
      </c>
      <c r="D465" s="126">
        <v>5600</v>
      </c>
      <c r="E465" s="128">
        <f t="shared" si="40"/>
        <v>0.4</v>
      </c>
      <c r="F465" s="126">
        <v>50</v>
      </c>
      <c r="G465" s="128">
        <f t="shared" si="38"/>
        <v>0.36</v>
      </c>
      <c r="H465" s="126">
        <v>45</v>
      </c>
      <c r="I465" s="128">
        <f t="shared" si="39"/>
        <v>0.32</v>
      </c>
      <c r="J465" s="126">
        <v>40</v>
      </c>
      <c r="K465" s="125" t="s">
        <v>136</v>
      </c>
      <c r="L465" s="129" t="s">
        <v>136</v>
      </c>
      <c r="M465" s="125" t="s">
        <v>136</v>
      </c>
      <c r="N465" s="125" t="s">
        <v>136</v>
      </c>
      <c r="O465" s="125" t="s">
        <v>136</v>
      </c>
      <c r="P465" s="57" t="s">
        <v>136</v>
      </c>
      <c r="Q465" s="57" t="s">
        <v>136</v>
      </c>
      <c r="R465" s="57" t="s">
        <v>136</v>
      </c>
      <c r="S465" s="57" t="s">
        <v>136</v>
      </c>
      <c r="T465" s="58" t="s">
        <v>136</v>
      </c>
      <c r="U465" s="58" t="s">
        <v>136</v>
      </c>
      <c r="V465" s="58" t="s">
        <v>136</v>
      </c>
      <c r="W465" s="58" t="s">
        <v>136</v>
      </c>
      <c r="X465" s="125" t="s">
        <v>136</v>
      </c>
      <c r="Y465" s="125" t="s">
        <v>136</v>
      </c>
      <c r="Z465" s="125" t="s">
        <v>136</v>
      </c>
      <c r="AA465" s="125" t="s">
        <v>136</v>
      </c>
      <c r="AB465" s="125" t="s">
        <v>136</v>
      </c>
      <c r="AC465" s="59" t="s">
        <v>136</v>
      </c>
      <c r="AD465" s="59" t="s">
        <v>136</v>
      </c>
      <c r="AE465" s="59" t="s">
        <v>136</v>
      </c>
      <c r="AF465" s="59" t="s">
        <v>136</v>
      </c>
      <c r="AG465" s="126" t="s">
        <v>136</v>
      </c>
      <c r="AH465" s="193"/>
    </row>
    <row r="466" spans="1:34" s="56" customFormat="1" ht="47.25" x14ac:dyDescent="0.25">
      <c r="A466" s="126">
        <v>364</v>
      </c>
      <c r="B466" s="125" t="str">
        <f>'Приложение № 3'!B411</f>
        <v>ул. Степанца, от 
б. Архитекторов до 
ул. Лукашевича</v>
      </c>
      <c r="C466" s="127">
        <v>2.2000000000000002</v>
      </c>
      <c r="D466" s="126">
        <v>15400</v>
      </c>
      <c r="E466" s="128">
        <f t="shared" si="40"/>
        <v>1.76</v>
      </c>
      <c r="F466" s="126">
        <v>80</v>
      </c>
      <c r="G466" s="128">
        <f t="shared" si="38"/>
        <v>1.65</v>
      </c>
      <c r="H466" s="126">
        <v>75</v>
      </c>
      <c r="I466" s="128">
        <f t="shared" si="39"/>
        <v>1.54</v>
      </c>
      <c r="J466" s="126">
        <v>70</v>
      </c>
      <c r="K466" s="125" t="s">
        <v>136</v>
      </c>
      <c r="L466" s="129" t="s">
        <v>136</v>
      </c>
      <c r="M466" s="125" t="s">
        <v>136</v>
      </c>
      <c r="N466" s="125" t="s">
        <v>136</v>
      </c>
      <c r="O466" s="125" t="s">
        <v>136</v>
      </c>
      <c r="P466" s="57" t="s">
        <v>136</v>
      </c>
      <c r="Q466" s="57" t="s">
        <v>136</v>
      </c>
      <c r="R466" s="57" t="s">
        <v>136</v>
      </c>
      <c r="S466" s="57" t="s">
        <v>136</v>
      </c>
      <c r="T466" s="58" t="s">
        <v>136</v>
      </c>
      <c r="U466" s="58" t="s">
        <v>136</v>
      </c>
      <c r="V466" s="58" t="s">
        <v>136</v>
      </c>
      <c r="W466" s="58" t="s">
        <v>136</v>
      </c>
      <c r="X466" s="125" t="s">
        <v>136</v>
      </c>
      <c r="Y466" s="125" t="s">
        <v>136</v>
      </c>
      <c r="Z466" s="125" t="s">
        <v>136</v>
      </c>
      <c r="AA466" s="125" t="s">
        <v>136</v>
      </c>
      <c r="AB466" s="125" t="s">
        <v>136</v>
      </c>
      <c r="AC466" s="59" t="s">
        <v>136</v>
      </c>
      <c r="AD466" s="59" t="s">
        <v>136</v>
      </c>
      <c r="AE466" s="59" t="s">
        <v>136</v>
      </c>
      <c r="AF466" s="59" t="s">
        <v>136</v>
      </c>
      <c r="AG466" s="126" t="s">
        <v>136</v>
      </c>
      <c r="AH466" s="193"/>
    </row>
    <row r="467" spans="1:34" s="56" customFormat="1" ht="47.25" x14ac:dyDescent="0.25">
      <c r="A467" s="126">
        <v>365</v>
      </c>
      <c r="B467" s="125" t="str">
        <f>'Приложение № 3'!B412</f>
        <v>Дублер ул. Перелета, 
от ул. Крупской до 
ул. Степанца</v>
      </c>
      <c r="C467" s="127">
        <v>0.9</v>
      </c>
      <c r="D467" s="126">
        <v>6300</v>
      </c>
      <c r="E467" s="128">
        <f t="shared" si="40"/>
        <v>0.45</v>
      </c>
      <c r="F467" s="126">
        <v>50</v>
      </c>
      <c r="G467" s="128">
        <f t="shared" si="38"/>
        <v>0.40500000000000003</v>
      </c>
      <c r="H467" s="126">
        <v>45</v>
      </c>
      <c r="I467" s="128">
        <f t="shared" si="39"/>
        <v>0.36</v>
      </c>
      <c r="J467" s="126">
        <v>40</v>
      </c>
      <c r="K467" s="125" t="s">
        <v>136</v>
      </c>
      <c r="L467" s="129" t="s">
        <v>136</v>
      </c>
      <c r="M467" s="125" t="s">
        <v>136</v>
      </c>
      <c r="N467" s="125" t="s">
        <v>136</v>
      </c>
      <c r="O467" s="125" t="s">
        <v>136</v>
      </c>
      <c r="P467" s="57" t="s">
        <v>136</v>
      </c>
      <c r="Q467" s="57" t="s">
        <v>136</v>
      </c>
      <c r="R467" s="57" t="s">
        <v>136</v>
      </c>
      <c r="S467" s="57" t="s">
        <v>136</v>
      </c>
      <c r="T467" s="58" t="s">
        <v>136</v>
      </c>
      <c r="U467" s="58" t="s">
        <v>136</v>
      </c>
      <c r="V467" s="58" t="s">
        <v>136</v>
      </c>
      <c r="W467" s="58" t="s">
        <v>136</v>
      </c>
      <c r="X467" s="125" t="s">
        <v>136</v>
      </c>
      <c r="Y467" s="125" t="s">
        <v>136</v>
      </c>
      <c r="Z467" s="125" t="s">
        <v>136</v>
      </c>
      <c r="AA467" s="125" t="s">
        <v>136</v>
      </c>
      <c r="AB467" s="125" t="s">
        <v>136</v>
      </c>
      <c r="AC467" s="59" t="s">
        <v>136</v>
      </c>
      <c r="AD467" s="59" t="s">
        <v>136</v>
      </c>
      <c r="AE467" s="59" t="s">
        <v>136</v>
      </c>
      <c r="AF467" s="59" t="s">
        <v>136</v>
      </c>
      <c r="AG467" s="126" t="s">
        <v>136</v>
      </c>
      <c r="AH467" s="193"/>
    </row>
    <row r="468" spans="1:34" s="56" customFormat="1" ht="47.25" x14ac:dyDescent="0.25">
      <c r="A468" s="126">
        <v>366</v>
      </c>
      <c r="B468" s="125" t="str">
        <f>'Приложение № 3'!B413</f>
        <v>ул. Лесной проезд, от 
ул. Дианова до дублера 
ул. Волгоградской</v>
      </c>
      <c r="C468" s="127">
        <v>0.56000000000000005</v>
      </c>
      <c r="D468" s="126">
        <v>2240</v>
      </c>
      <c r="E468" s="128">
        <f t="shared" si="40"/>
        <v>0.22400000000000003</v>
      </c>
      <c r="F468" s="126">
        <v>40</v>
      </c>
      <c r="G468" s="128">
        <f t="shared" si="38"/>
        <v>0.19600000000000001</v>
      </c>
      <c r="H468" s="126">
        <v>35</v>
      </c>
      <c r="I468" s="128">
        <f t="shared" si="39"/>
        <v>0.19600000000000001</v>
      </c>
      <c r="J468" s="126">
        <v>35</v>
      </c>
      <c r="K468" s="125" t="s">
        <v>136</v>
      </c>
      <c r="L468" s="129" t="s">
        <v>136</v>
      </c>
      <c r="M468" s="125" t="s">
        <v>136</v>
      </c>
      <c r="N468" s="125" t="s">
        <v>136</v>
      </c>
      <c r="O468" s="125" t="s">
        <v>136</v>
      </c>
      <c r="P468" s="57" t="s">
        <v>136</v>
      </c>
      <c r="Q468" s="57" t="s">
        <v>136</v>
      </c>
      <c r="R468" s="57" t="s">
        <v>136</v>
      </c>
      <c r="S468" s="57" t="s">
        <v>136</v>
      </c>
      <c r="T468" s="58" t="s">
        <v>136</v>
      </c>
      <c r="U468" s="58" t="s">
        <v>136</v>
      </c>
      <c r="V468" s="58" t="s">
        <v>136</v>
      </c>
      <c r="W468" s="58" t="s">
        <v>136</v>
      </c>
      <c r="X468" s="125" t="s">
        <v>136</v>
      </c>
      <c r="Y468" s="125" t="s">
        <v>136</v>
      </c>
      <c r="Z468" s="125" t="s">
        <v>136</v>
      </c>
      <c r="AA468" s="125" t="s">
        <v>136</v>
      </c>
      <c r="AB468" s="125" t="s">
        <v>136</v>
      </c>
      <c r="AC468" s="59" t="s">
        <v>136</v>
      </c>
      <c r="AD468" s="59" t="s">
        <v>136</v>
      </c>
      <c r="AE468" s="59" t="s">
        <v>136</v>
      </c>
      <c r="AF468" s="59" t="s">
        <v>136</v>
      </c>
      <c r="AG468" s="126" t="s">
        <v>136</v>
      </c>
      <c r="AH468" s="193"/>
    </row>
    <row r="469" spans="1:34" s="56" customFormat="1" ht="47.25" x14ac:dyDescent="0.25">
      <c r="A469" s="126">
        <v>367</v>
      </c>
      <c r="B469" s="125" t="str">
        <f>'Приложение № 3'!B414</f>
        <v>б. Космонавтов, от 
ул. Дианова до 
ул. Рокоссовского</v>
      </c>
      <c r="C469" s="127">
        <v>0.56999999999999995</v>
      </c>
      <c r="D469" s="126">
        <v>3420</v>
      </c>
      <c r="E469" s="128">
        <f t="shared" si="40"/>
        <v>0.28499999999999998</v>
      </c>
      <c r="F469" s="126">
        <v>50</v>
      </c>
      <c r="G469" s="128">
        <f t="shared" si="38"/>
        <v>0.25650000000000001</v>
      </c>
      <c r="H469" s="126">
        <v>45</v>
      </c>
      <c r="I469" s="128">
        <f t="shared" si="39"/>
        <v>0.25650000000000001</v>
      </c>
      <c r="J469" s="126">
        <v>45</v>
      </c>
      <c r="K469" s="125" t="s">
        <v>136</v>
      </c>
      <c r="L469" s="129" t="s">
        <v>136</v>
      </c>
      <c r="M469" s="125" t="s">
        <v>136</v>
      </c>
      <c r="N469" s="125" t="s">
        <v>136</v>
      </c>
      <c r="O469" s="125" t="s">
        <v>136</v>
      </c>
      <c r="P469" s="57" t="s">
        <v>136</v>
      </c>
      <c r="Q469" s="57" t="s">
        <v>136</v>
      </c>
      <c r="R469" s="60" t="s">
        <v>136</v>
      </c>
      <c r="S469" s="57" t="s">
        <v>136</v>
      </c>
      <c r="T469" s="58" t="s">
        <v>136</v>
      </c>
      <c r="U469" s="58" t="s">
        <v>136</v>
      </c>
      <c r="V469" s="58" t="s">
        <v>136</v>
      </c>
      <c r="W469" s="58" t="s">
        <v>136</v>
      </c>
      <c r="X469" s="125" t="s">
        <v>136</v>
      </c>
      <c r="Y469" s="125" t="s">
        <v>136</v>
      </c>
      <c r="Z469" s="125" t="s">
        <v>136</v>
      </c>
      <c r="AA469" s="125" t="s">
        <v>136</v>
      </c>
      <c r="AB469" s="125" t="s">
        <v>136</v>
      </c>
      <c r="AC469" s="59" t="s">
        <v>136</v>
      </c>
      <c r="AD469" s="59" t="s">
        <v>136</v>
      </c>
      <c r="AE469" s="59" t="s">
        <v>136</v>
      </c>
      <c r="AF469" s="59" t="s">
        <v>136</v>
      </c>
      <c r="AG469" s="126" t="s">
        <v>136</v>
      </c>
      <c r="AH469" s="193"/>
    </row>
    <row r="470" spans="1:34" s="56" customFormat="1" ht="47.25" x14ac:dyDescent="0.25">
      <c r="A470" s="126">
        <v>368</v>
      </c>
      <c r="B470" s="125" t="str">
        <f>'Приложение № 3'!B415</f>
        <v>ул. Ялтинская, от 
ул. Хлебной до 
ул. Южной</v>
      </c>
      <c r="C470" s="127">
        <v>0.76</v>
      </c>
      <c r="D470" s="126">
        <v>3800</v>
      </c>
      <c r="E470" s="128">
        <f t="shared" si="40"/>
        <v>0.30399999999999999</v>
      </c>
      <c r="F470" s="126">
        <v>40</v>
      </c>
      <c r="G470" s="128">
        <f t="shared" si="38"/>
        <v>0.26600000000000001</v>
      </c>
      <c r="H470" s="126">
        <v>35</v>
      </c>
      <c r="I470" s="128">
        <f t="shared" si="39"/>
        <v>0.26600000000000001</v>
      </c>
      <c r="J470" s="126">
        <v>35</v>
      </c>
      <c r="K470" s="125" t="s">
        <v>136</v>
      </c>
      <c r="L470" s="129" t="s">
        <v>136</v>
      </c>
      <c r="M470" s="125" t="s">
        <v>136</v>
      </c>
      <c r="N470" s="125" t="s">
        <v>136</v>
      </c>
      <c r="O470" s="125" t="s">
        <v>136</v>
      </c>
      <c r="P470" s="57" t="s">
        <v>136</v>
      </c>
      <c r="Q470" s="57" t="s">
        <v>136</v>
      </c>
      <c r="R470" s="57" t="s">
        <v>136</v>
      </c>
      <c r="S470" s="57" t="s">
        <v>136</v>
      </c>
      <c r="T470" s="58" t="s">
        <v>136</v>
      </c>
      <c r="U470" s="58" t="s">
        <v>136</v>
      </c>
      <c r="V470" s="58" t="s">
        <v>136</v>
      </c>
      <c r="W470" s="58" t="s">
        <v>136</v>
      </c>
      <c r="X470" s="125" t="s">
        <v>136</v>
      </c>
      <c r="Y470" s="125" t="s">
        <v>136</v>
      </c>
      <c r="Z470" s="125" t="s">
        <v>136</v>
      </c>
      <c r="AA470" s="125" t="s">
        <v>136</v>
      </c>
      <c r="AB470" s="125" t="s">
        <v>136</v>
      </c>
      <c r="AC470" s="59" t="s">
        <v>136</v>
      </c>
      <c r="AD470" s="59" t="s">
        <v>136</v>
      </c>
      <c r="AE470" s="59" t="s">
        <v>136</v>
      </c>
      <c r="AF470" s="59" t="s">
        <v>136</v>
      </c>
      <c r="AG470" s="126" t="s">
        <v>136</v>
      </c>
      <c r="AH470" s="193"/>
    </row>
    <row r="471" spans="1:34" s="56" customFormat="1" ht="47.25" x14ac:dyDescent="0.25">
      <c r="A471" s="126">
        <v>369</v>
      </c>
      <c r="B471" s="125" t="str">
        <f>'Приложение № 3'!B416</f>
        <v>ул. Новосортировочная, от 
ул. Гуртьева до 
ул. 1-й Комсомольской</v>
      </c>
      <c r="C471" s="127">
        <v>0.55000000000000004</v>
      </c>
      <c r="D471" s="126">
        <v>3850</v>
      </c>
      <c r="E471" s="128">
        <f t="shared" si="40"/>
        <v>0.22</v>
      </c>
      <c r="F471" s="126">
        <v>40</v>
      </c>
      <c r="G471" s="128">
        <f t="shared" si="38"/>
        <v>0.1925</v>
      </c>
      <c r="H471" s="126">
        <v>35</v>
      </c>
      <c r="I471" s="128">
        <f t="shared" si="39"/>
        <v>0.1925</v>
      </c>
      <c r="J471" s="126">
        <v>35</v>
      </c>
      <c r="K471" s="125" t="s">
        <v>136</v>
      </c>
      <c r="L471" s="129" t="s">
        <v>136</v>
      </c>
      <c r="M471" s="125" t="s">
        <v>136</v>
      </c>
      <c r="N471" s="125" t="s">
        <v>136</v>
      </c>
      <c r="O471" s="125" t="s">
        <v>136</v>
      </c>
      <c r="P471" s="57" t="s">
        <v>136</v>
      </c>
      <c r="Q471" s="57" t="s">
        <v>136</v>
      </c>
      <c r="R471" s="57" t="s">
        <v>136</v>
      </c>
      <c r="S471" s="57" t="s">
        <v>136</v>
      </c>
      <c r="T471" s="58" t="s">
        <v>136</v>
      </c>
      <c r="U471" s="58" t="s">
        <v>136</v>
      </c>
      <c r="V471" s="58" t="s">
        <v>136</v>
      </c>
      <c r="W471" s="58" t="s">
        <v>136</v>
      </c>
      <c r="X471" s="125" t="s">
        <v>136</v>
      </c>
      <c r="Y471" s="125" t="s">
        <v>136</v>
      </c>
      <c r="Z471" s="125" t="s">
        <v>136</v>
      </c>
      <c r="AA471" s="125" t="s">
        <v>136</v>
      </c>
      <c r="AB471" s="125" t="s">
        <v>136</v>
      </c>
      <c r="AC471" s="59" t="s">
        <v>136</v>
      </c>
      <c r="AD471" s="59" t="s">
        <v>136</v>
      </c>
      <c r="AE471" s="59" t="s">
        <v>136</v>
      </c>
      <c r="AF471" s="59" t="s">
        <v>136</v>
      </c>
      <c r="AG471" s="126" t="s">
        <v>136</v>
      </c>
      <c r="AH471" s="193"/>
    </row>
    <row r="472" spans="1:34" s="56" customFormat="1" ht="31.5" x14ac:dyDescent="0.25">
      <c r="A472" s="126">
        <v>370</v>
      </c>
      <c r="B472" s="125" t="str">
        <f>'Приложение № 3'!B417</f>
        <v>Дорога от ул. Серова до 
ул. Карбышева</v>
      </c>
      <c r="C472" s="127">
        <v>0.78</v>
      </c>
      <c r="D472" s="126">
        <v>5460</v>
      </c>
      <c r="E472" s="128">
        <f t="shared" si="40"/>
        <v>0.31200000000000006</v>
      </c>
      <c r="F472" s="126">
        <v>40</v>
      </c>
      <c r="G472" s="128">
        <f t="shared" si="38"/>
        <v>0.27300000000000002</v>
      </c>
      <c r="H472" s="126">
        <v>35</v>
      </c>
      <c r="I472" s="128">
        <f t="shared" si="39"/>
        <v>0.27300000000000002</v>
      </c>
      <c r="J472" s="126">
        <v>35</v>
      </c>
      <c r="K472" s="125" t="s">
        <v>136</v>
      </c>
      <c r="L472" s="129" t="s">
        <v>136</v>
      </c>
      <c r="M472" s="125" t="s">
        <v>136</v>
      </c>
      <c r="N472" s="125" t="s">
        <v>136</v>
      </c>
      <c r="O472" s="125" t="s">
        <v>136</v>
      </c>
      <c r="P472" s="57" t="s">
        <v>136</v>
      </c>
      <c r="Q472" s="57" t="s">
        <v>136</v>
      </c>
      <c r="R472" s="57" t="s">
        <v>136</v>
      </c>
      <c r="S472" s="57" t="s">
        <v>136</v>
      </c>
      <c r="T472" s="58" t="s">
        <v>136</v>
      </c>
      <c r="U472" s="58" t="s">
        <v>136</v>
      </c>
      <c r="V472" s="58" t="s">
        <v>136</v>
      </c>
      <c r="W472" s="58" t="s">
        <v>136</v>
      </c>
      <c r="X472" s="125" t="s">
        <v>136</v>
      </c>
      <c r="Y472" s="125" t="s">
        <v>136</v>
      </c>
      <c r="Z472" s="125" t="s">
        <v>136</v>
      </c>
      <c r="AA472" s="125" t="s">
        <v>136</v>
      </c>
      <c r="AB472" s="125" t="s">
        <v>136</v>
      </c>
      <c r="AC472" s="59" t="s">
        <v>136</v>
      </c>
      <c r="AD472" s="59" t="s">
        <v>136</v>
      </c>
      <c r="AE472" s="59" t="s">
        <v>136</v>
      </c>
      <c r="AF472" s="59" t="s">
        <v>136</v>
      </c>
      <c r="AG472" s="126" t="s">
        <v>136</v>
      </c>
      <c r="AH472" s="193"/>
    </row>
    <row r="473" spans="1:34" s="140" customFormat="1" ht="43.5" customHeight="1" x14ac:dyDescent="0.25">
      <c r="A473" s="255" t="s">
        <v>146</v>
      </c>
      <c r="B473" s="256"/>
      <c r="C473" s="135">
        <f>SUM(C65:C472)</f>
        <v>549.8057</v>
      </c>
      <c r="D473" s="138">
        <f>SUM(D65:D472)</f>
        <v>6021936</v>
      </c>
      <c r="E473" s="139">
        <f>SUM(E65:E472)</f>
        <v>223.38780999999986</v>
      </c>
      <c r="F473" s="184">
        <f>E473/C473</f>
        <v>0.40630319038161999</v>
      </c>
      <c r="G473" s="139">
        <f>SUM(G65:G472)</f>
        <v>255.10331999999985</v>
      </c>
      <c r="H473" s="184">
        <f>G473/C473</f>
        <v>0.46398813253482069</v>
      </c>
      <c r="I473" s="139">
        <f>SUM(I65:I472)</f>
        <v>282.69820000000027</v>
      </c>
      <c r="J473" s="184">
        <f>I473/C473</f>
        <v>0.51417837246867437</v>
      </c>
      <c r="K473" s="134">
        <v>64</v>
      </c>
      <c r="L473" s="134" t="s">
        <v>136</v>
      </c>
      <c r="M473" s="134">
        <v>44</v>
      </c>
      <c r="N473" s="134">
        <v>34</v>
      </c>
      <c r="O473" s="134" t="s">
        <v>136</v>
      </c>
      <c r="P473" s="134" t="s">
        <v>136</v>
      </c>
      <c r="Q473" s="134" t="s">
        <v>136</v>
      </c>
      <c r="R473" s="139">
        <f>R474</f>
        <v>127.64428571428572</v>
      </c>
      <c r="S473" s="139" t="s">
        <v>136</v>
      </c>
      <c r="T473" s="139">
        <f>SUM(T474:T479)</f>
        <v>1000.0039999999999</v>
      </c>
      <c r="U473" s="139" t="s">
        <v>136</v>
      </c>
      <c r="V473" s="139" t="s">
        <v>136</v>
      </c>
      <c r="W473" s="139" t="s">
        <v>136</v>
      </c>
      <c r="X473" s="134" t="s">
        <v>136</v>
      </c>
      <c r="Y473" s="134" t="s">
        <v>136</v>
      </c>
      <c r="Z473" s="134" t="s">
        <v>136</v>
      </c>
      <c r="AA473" s="134">
        <f>AA474</f>
        <v>100.79285714285716</v>
      </c>
      <c r="AB473" s="134" t="s">
        <v>136</v>
      </c>
      <c r="AC473" s="139">
        <f>SUM(AC474:AC479)</f>
        <v>1000.0000000000003</v>
      </c>
      <c r="AD473" s="139" t="s">
        <v>136</v>
      </c>
      <c r="AE473" s="139" t="s">
        <v>136</v>
      </c>
      <c r="AF473" s="139" t="s">
        <v>136</v>
      </c>
      <c r="AG473" s="134" t="s">
        <v>136</v>
      </c>
      <c r="AH473" s="185"/>
    </row>
    <row r="474" spans="1:34" s="145" customFormat="1" ht="31.5" customHeight="1" x14ac:dyDescent="0.25">
      <c r="A474" s="249" t="s">
        <v>144</v>
      </c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141" t="s">
        <v>13</v>
      </c>
      <c r="Q474" s="141" t="s">
        <v>109</v>
      </c>
      <c r="R474" s="144">
        <f>SUM(R65:R78,R85,R86,R87,R88,R89,R90,R91,R93,R94,R95,R96,R97,R98,R99,R100,R106,R107,R108,R109)</f>
        <v>127.64428571428572</v>
      </c>
      <c r="S474" s="143">
        <f>SUM(S65:S78,S85:S94,S95,S96,S97,S98,S99,S100,S106,S107,S108,S109)</f>
        <v>893510</v>
      </c>
      <c r="T474" s="144">
        <f>SUM(T65:T78,T85:T100,T106,T107,T108,T109)</f>
        <v>978.50400000000002</v>
      </c>
      <c r="U474" s="142">
        <f>T474/S474*1000</f>
        <v>1.0951237255318911</v>
      </c>
      <c r="V474" s="144" t="s">
        <v>136</v>
      </c>
      <c r="W474" s="144" t="s">
        <v>136</v>
      </c>
      <c r="X474" s="249" t="s">
        <v>136</v>
      </c>
      <c r="Y474" s="141" t="s">
        <v>13</v>
      </c>
      <c r="Z474" s="141" t="s">
        <v>109</v>
      </c>
      <c r="AA474" s="141">
        <f>SUM(AA110:AA130,AA135:AA146,AA153:AA161)</f>
        <v>100.79285714285716</v>
      </c>
      <c r="AB474" s="143">
        <f>SUM(AB110:AB130,AB135:AB146,AB153:AB161)</f>
        <v>886125</v>
      </c>
      <c r="AC474" s="144">
        <f>SUM(AC110:AC130,AC135:AC146,AC153:AC161)</f>
        <v>961.41000000000031</v>
      </c>
      <c r="AD474" s="144">
        <v>1080</v>
      </c>
      <c r="AE474" s="144" t="s">
        <v>136</v>
      </c>
      <c r="AF474" s="144" t="s">
        <v>136</v>
      </c>
      <c r="AG474" s="249" t="s">
        <v>136</v>
      </c>
      <c r="AH474" s="186"/>
    </row>
    <row r="475" spans="1:34" s="145" customFormat="1" x14ac:dyDescent="0.25">
      <c r="A475" s="249"/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141" t="s">
        <v>125</v>
      </c>
      <c r="Q475" s="141" t="s">
        <v>113</v>
      </c>
      <c r="R475" s="144">
        <v>338</v>
      </c>
      <c r="S475" s="144" t="s">
        <v>136</v>
      </c>
      <c r="T475" s="144">
        <f>T80+T112+T215+T219</f>
        <v>1.68</v>
      </c>
      <c r="U475" s="142">
        <f>T475/R475</f>
        <v>4.9704142011834321E-3</v>
      </c>
      <c r="V475" s="144" t="s">
        <v>136</v>
      </c>
      <c r="W475" s="144" t="s">
        <v>136</v>
      </c>
      <c r="X475" s="249"/>
      <c r="Y475" s="141" t="s">
        <v>125</v>
      </c>
      <c r="Z475" s="141" t="s">
        <v>113</v>
      </c>
      <c r="AA475" s="143">
        <v>375</v>
      </c>
      <c r="AB475" s="141" t="s">
        <v>136</v>
      </c>
      <c r="AC475" s="144">
        <v>1.87</v>
      </c>
      <c r="AD475" s="142">
        <f>AC475/AA475</f>
        <v>4.986666666666667E-3</v>
      </c>
      <c r="AE475" s="144" t="s">
        <v>136</v>
      </c>
      <c r="AF475" s="144" t="s">
        <v>136</v>
      </c>
      <c r="AG475" s="249"/>
      <c r="AH475" s="186"/>
    </row>
    <row r="476" spans="1:34" s="145" customFormat="1" ht="31.5" x14ac:dyDescent="0.25">
      <c r="A476" s="249"/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141" t="s">
        <v>114</v>
      </c>
      <c r="Q476" s="141" t="s">
        <v>113</v>
      </c>
      <c r="R476" s="144">
        <v>2</v>
      </c>
      <c r="S476" s="144" t="s">
        <v>136</v>
      </c>
      <c r="T476" s="144">
        <f>T81+T113</f>
        <v>3.4000000000000004</v>
      </c>
      <c r="U476" s="142">
        <f>T476/R476</f>
        <v>1.7000000000000002</v>
      </c>
      <c r="V476" s="144" t="s">
        <v>136</v>
      </c>
      <c r="W476" s="144" t="s">
        <v>136</v>
      </c>
      <c r="X476" s="249"/>
      <c r="Y476" s="141" t="s">
        <v>114</v>
      </c>
      <c r="Z476" s="141" t="s">
        <v>113</v>
      </c>
      <c r="AA476" s="143">
        <v>10</v>
      </c>
      <c r="AB476" s="141" t="s">
        <v>136</v>
      </c>
      <c r="AC476" s="144">
        <v>16.8</v>
      </c>
      <c r="AD476" s="142">
        <f>AC476/AA476</f>
        <v>1.6800000000000002</v>
      </c>
      <c r="AE476" s="144" t="s">
        <v>136</v>
      </c>
      <c r="AF476" s="144" t="s">
        <v>136</v>
      </c>
      <c r="AG476" s="249"/>
      <c r="AH476" s="186"/>
    </row>
    <row r="477" spans="1:34" s="145" customFormat="1" ht="15" customHeight="1" x14ac:dyDescent="0.25">
      <c r="A477" s="249"/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141" t="s">
        <v>115</v>
      </c>
      <c r="Q477" s="141" t="s">
        <v>126</v>
      </c>
      <c r="R477" s="143">
        <v>1945</v>
      </c>
      <c r="S477" s="144" t="s">
        <v>136</v>
      </c>
      <c r="T477" s="144">
        <f>T82+T114+T216+T220</f>
        <v>2.5299999999999998</v>
      </c>
      <c r="U477" s="142">
        <f>T477/R477</f>
        <v>1.300771208226221E-3</v>
      </c>
      <c r="V477" s="144" t="s">
        <v>136</v>
      </c>
      <c r="W477" s="144" t="s">
        <v>136</v>
      </c>
      <c r="X477" s="249"/>
      <c r="Y477" s="141" t="s">
        <v>115</v>
      </c>
      <c r="Z477" s="141" t="s">
        <v>126</v>
      </c>
      <c r="AA477" s="143">
        <v>2700</v>
      </c>
      <c r="AB477" s="141" t="s">
        <v>136</v>
      </c>
      <c r="AC477" s="144">
        <v>3.45</v>
      </c>
      <c r="AD477" s="142">
        <f>AC477/AA477</f>
        <v>1.2777777777777779E-3</v>
      </c>
      <c r="AE477" s="144" t="s">
        <v>136</v>
      </c>
      <c r="AF477" s="144" t="s">
        <v>136</v>
      </c>
      <c r="AG477" s="249"/>
      <c r="AH477" s="186"/>
    </row>
    <row r="478" spans="1:34" s="145" customFormat="1" x14ac:dyDescent="0.25">
      <c r="A478" s="249"/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141" t="s">
        <v>117</v>
      </c>
      <c r="Q478" s="141" t="s">
        <v>118</v>
      </c>
      <c r="R478" s="143">
        <v>7932</v>
      </c>
      <c r="S478" s="144" t="s">
        <v>136</v>
      </c>
      <c r="T478" s="144">
        <f>T83+T118+T217+T221</f>
        <v>9.5399999999999991</v>
      </c>
      <c r="U478" s="142">
        <f>T478/R478</f>
        <v>1.2027231467473525E-3</v>
      </c>
      <c r="V478" s="144" t="s">
        <v>136</v>
      </c>
      <c r="W478" s="144" t="s">
        <v>136</v>
      </c>
      <c r="X478" s="249"/>
      <c r="Y478" s="141" t="s">
        <v>117</v>
      </c>
      <c r="Z478" s="141" t="s">
        <v>118</v>
      </c>
      <c r="AA478" s="143">
        <v>11865</v>
      </c>
      <c r="AB478" s="141" t="s">
        <v>136</v>
      </c>
      <c r="AC478" s="144">
        <f>AC105+AC134+AC173+AC225+AC230</f>
        <v>16.47</v>
      </c>
      <c r="AD478" s="142">
        <f>AC478/AA478</f>
        <v>1.3881163084702908E-3</v>
      </c>
      <c r="AE478" s="144" t="s">
        <v>136</v>
      </c>
      <c r="AF478" s="144" t="s">
        <v>136</v>
      </c>
      <c r="AG478" s="249"/>
      <c r="AH478" s="186"/>
    </row>
    <row r="479" spans="1:34" s="145" customFormat="1" x14ac:dyDescent="0.25">
      <c r="A479" s="249"/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141" t="s">
        <v>119</v>
      </c>
      <c r="Q479" s="141" t="s">
        <v>113</v>
      </c>
      <c r="R479" s="144">
        <v>30</v>
      </c>
      <c r="S479" s="144" t="s">
        <v>136</v>
      </c>
      <c r="T479" s="144">
        <f>T84+T166+T167+T168+T169+T180+T191+T212+T231+T232+T233+T234+T235+T236+T237+T238+T239+T240+T241+T242+T243+T244+T245+T246+T247+T248+T249+T250+T251+T252</f>
        <v>4.3499999999999988</v>
      </c>
      <c r="U479" s="142">
        <f>T479/R479</f>
        <v>0.14499999999999996</v>
      </c>
      <c r="V479" s="144" t="s">
        <v>136</v>
      </c>
      <c r="W479" s="144" t="s">
        <v>136</v>
      </c>
      <c r="X479" s="249"/>
      <c r="Y479" s="141" t="s">
        <v>136</v>
      </c>
      <c r="Z479" s="141" t="s">
        <v>136</v>
      </c>
      <c r="AA479" s="141" t="s">
        <v>136</v>
      </c>
      <c r="AB479" s="141" t="s">
        <v>136</v>
      </c>
      <c r="AC479" s="144" t="s">
        <v>136</v>
      </c>
      <c r="AD479" s="144" t="s">
        <v>136</v>
      </c>
      <c r="AE479" s="144" t="s">
        <v>136</v>
      </c>
      <c r="AF479" s="144" t="s">
        <v>136</v>
      </c>
      <c r="AG479" s="249"/>
      <c r="AH479" s="186"/>
    </row>
    <row r="480" spans="1:34" s="140" customFormat="1" ht="39" customHeight="1" x14ac:dyDescent="0.25">
      <c r="A480" s="255" t="s">
        <v>194</v>
      </c>
      <c r="B480" s="256"/>
      <c r="C480" s="135">
        <f>C473+C62+C22</f>
        <v>1257.1896999999999</v>
      </c>
      <c r="D480" s="138">
        <f>D473+D62+D22</f>
        <v>12704536</v>
      </c>
      <c r="E480" s="135">
        <f>E473+E62+E22</f>
        <v>428.15030999999988</v>
      </c>
      <c r="F480" s="184">
        <f>E480/C480</f>
        <v>0.34056142044434495</v>
      </c>
      <c r="G480" s="135">
        <f>G473+G62+G22</f>
        <v>553.24660999999981</v>
      </c>
      <c r="H480" s="184">
        <f>G480/C480</f>
        <v>0.44006613321760418</v>
      </c>
      <c r="I480" s="135">
        <f>I473+I62+I22</f>
        <v>699.19782500000031</v>
      </c>
      <c r="J480" s="184">
        <f>I480/C480</f>
        <v>0.55615936481185013</v>
      </c>
      <c r="K480" s="138">
        <f>K473+K62+K22</f>
        <v>70</v>
      </c>
      <c r="L480" s="134" t="s">
        <v>136</v>
      </c>
      <c r="M480" s="138">
        <v>45</v>
      </c>
      <c r="N480" s="138">
        <v>35</v>
      </c>
      <c r="O480" s="134" t="s">
        <v>136</v>
      </c>
      <c r="P480" s="134" t="s">
        <v>136</v>
      </c>
      <c r="Q480" s="134" t="s">
        <v>136</v>
      </c>
      <c r="R480" s="139" t="s">
        <v>136</v>
      </c>
      <c r="S480" s="139" t="s">
        <v>136</v>
      </c>
      <c r="T480" s="139">
        <f>T473+T62</f>
        <v>2000.0042946799999</v>
      </c>
      <c r="U480" s="139" t="s">
        <v>136</v>
      </c>
      <c r="V480" s="139" t="s">
        <v>136</v>
      </c>
      <c r="W480" s="139" t="s">
        <v>136</v>
      </c>
      <c r="X480" s="134" t="s">
        <v>136</v>
      </c>
      <c r="Y480" s="134" t="s">
        <v>136</v>
      </c>
      <c r="Z480" s="134" t="s">
        <v>136</v>
      </c>
      <c r="AA480" s="134" t="s">
        <v>136</v>
      </c>
      <c r="AB480" s="134" t="s">
        <v>136</v>
      </c>
      <c r="AC480" s="139">
        <f>AC473+AC62</f>
        <v>2000.0000000000002</v>
      </c>
      <c r="AD480" s="139" t="s">
        <v>136</v>
      </c>
      <c r="AE480" s="139" t="s">
        <v>136</v>
      </c>
      <c r="AF480" s="139" t="s">
        <v>136</v>
      </c>
      <c r="AG480" s="134" t="s">
        <v>136</v>
      </c>
      <c r="AH480" s="185"/>
    </row>
    <row r="481" spans="1:34" s="150" customFormat="1" ht="31.5" x14ac:dyDescent="0.2">
      <c r="A481" s="249" t="s">
        <v>144</v>
      </c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141" t="s">
        <v>13</v>
      </c>
      <c r="Q481" s="141" t="s">
        <v>109</v>
      </c>
      <c r="R481" s="143">
        <f>R474+R63</f>
        <v>217.84428571428572</v>
      </c>
      <c r="S481" s="143">
        <f>S474+S63</f>
        <v>1524646</v>
      </c>
      <c r="T481" s="144">
        <f>T474+T63</f>
        <v>1978.5042946799999</v>
      </c>
      <c r="U481" s="144">
        <f>T481/S481*1000000</f>
        <v>1297.6810975662547</v>
      </c>
      <c r="V481" s="144" t="s">
        <v>136</v>
      </c>
      <c r="W481" s="144" t="s">
        <v>136</v>
      </c>
      <c r="X481" s="249" t="s">
        <v>136</v>
      </c>
      <c r="Y481" s="141" t="s">
        <v>13</v>
      </c>
      <c r="Z481" s="141" t="s">
        <v>109</v>
      </c>
      <c r="AA481" s="143">
        <f>AA474+AA63</f>
        <v>186.90185714285718</v>
      </c>
      <c r="AB481" s="143">
        <f>AB474+AB63</f>
        <v>1488888</v>
      </c>
      <c r="AC481" s="144">
        <f>AC474+AC63</f>
        <v>1961.4100000000003</v>
      </c>
      <c r="AD481" s="144">
        <f>AC481/AB481*1000000</f>
        <v>1317.3657118601266</v>
      </c>
      <c r="AE481" s="144" t="s">
        <v>136</v>
      </c>
      <c r="AF481" s="144" t="s">
        <v>136</v>
      </c>
      <c r="AG481" s="250" t="s">
        <v>136</v>
      </c>
      <c r="AH481" s="187"/>
    </row>
    <row r="482" spans="1:34" s="150" customFormat="1" x14ac:dyDescent="0.2">
      <c r="A482" s="249"/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141" t="s">
        <v>125</v>
      </c>
      <c r="Q482" s="141" t="s">
        <v>113</v>
      </c>
      <c r="R482" s="141">
        <v>342</v>
      </c>
      <c r="S482" s="141" t="s">
        <v>136</v>
      </c>
      <c r="T482" s="141">
        <v>1.68</v>
      </c>
      <c r="U482" s="142">
        <f>T482/R482</f>
        <v>4.9122807017543861E-3</v>
      </c>
      <c r="V482" s="141" t="s">
        <v>136</v>
      </c>
      <c r="W482" s="141" t="s">
        <v>136</v>
      </c>
      <c r="X482" s="249"/>
      <c r="Y482" s="141" t="s">
        <v>125</v>
      </c>
      <c r="Z482" s="141" t="s">
        <v>113</v>
      </c>
      <c r="AA482" s="143">
        <v>375</v>
      </c>
      <c r="AB482" s="141" t="s">
        <v>136</v>
      </c>
      <c r="AC482" s="144">
        <v>1.87</v>
      </c>
      <c r="AD482" s="142">
        <f>AC482/AA482</f>
        <v>4.986666666666667E-3</v>
      </c>
      <c r="AE482" s="144" t="s">
        <v>136</v>
      </c>
      <c r="AF482" s="144" t="s">
        <v>136</v>
      </c>
      <c r="AG482" s="250"/>
      <c r="AH482" s="187"/>
    </row>
    <row r="483" spans="1:34" s="150" customFormat="1" ht="31.5" x14ac:dyDescent="0.2">
      <c r="A483" s="249"/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141" t="s">
        <v>114</v>
      </c>
      <c r="Q483" s="141" t="s">
        <v>113</v>
      </c>
      <c r="R483" s="143">
        <f>R476</f>
        <v>2</v>
      </c>
      <c r="S483" s="144" t="s">
        <v>136</v>
      </c>
      <c r="T483" s="144">
        <v>3.4000000000000004</v>
      </c>
      <c r="U483" s="142">
        <f>T483/R483</f>
        <v>1.7000000000000002</v>
      </c>
      <c r="V483" s="144" t="s">
        <v>136</v>
      </c>
      <c r="W483" s="144" t="s">
        <v>136</v>
      </c>
      <c r="X483" s="249"/>
      <c r="Y483" s="141" t="s">
        <v>114</v>
      </c>
      <c r="Z483" s="141" t="s">
        <v>113</v>
      </c>
      <c r="AA483" s="143">
        <v>10</v>
      </c>
      <c r="AB483" s="141" t="s">
        <v>136</v>
      </c>
      <c r="AC483" s="144">
        <v>16.8</v>
      </c>
      <c r="AD483" s="142">
        <f>AC483/AA483</f>
        <v>1.6800000000000002</v>
      </c>
      <c r="AE483" s="144" t="s">
        <v>136</v>
      </c>
      <c r="AF483" s="144" t="s">
        <v>136</v>
      </c>
      <c r="AG483" s="250"/>
      <c r="AH483" s="187"/>
    </row>
    <row r="484" spans="1:34" s="150" customFormat="1" x14ac:dyDescent="0.2">
      <c r="A484" s="249"/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141" t="s">
        <v>115</v>
      </c>
      <c r="Q484" s="141" t="s">
        <v>126</v>
      </c>
      <c r="R484" s="143">
        <f>R477</f>
        <v>1945</v>
      </c>
      <c r="S484" s="144" t="s">
        <v>136</v>
      </c>
      <c r="T484" s="144">
        <v>2.5299999999999998</v>
      </c>
      <c r="U484" s="142">
        <f>T484/R484</f>
        <v>1.300771208226221E-3</v>
      </c>
      <c r="V484" s="144" t="s">
        <v>136</v>
      </c>
      <c r="W484" s="144" t="s">
        <v>136</v>
      </c>
      <c r="X484" s="249"/>
      <c r="Y484" s="141" t="s">
        <v>115</v>
      </c>
      <c r="Z484" s="141" t="s">
        <v>126</v>
      </c>
      <c r="AA484" s="143">
        <v>2700</v>
      </c>
      <c r="AB484" s="141" t="s">
        <v>136</v>
      </c>
      <c r="AC484" s="144">
        <v>3.45</v>
      </c>
      <c r="AD484" s="142">
        <f>AC484/AA484</f>
        <v>1.2777777777777779E-3</v>
      </c>
      <c r="AE484" s="144" t="s">
        <v>136</v>
      </c>
      <c r="AF484" s="144" t="s">
        <v>136</v>
      </c>
      <c r="AG484" s="250"/>
      <c r="AH484" s="187"/>
    </row>
    <row r="485" spans="1:34" s="150" customFormat="1" x14ac:dyDescent="0.2">
      <c r="A485" s="249"/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141" t="s">
        <v>117</v>
      </c>
      <c r="Q485" s="141" t="s">
        <v>118</v>
      </c>
      <c r="R485" s="143">
        <f>R478</f>
        <v>7932</v>
      </c>
      <c r="S485" s="144" t="s">
        <v>136</v>
      </c>
      <c r="T485" s="144">
        <v>9.5399999999999991</v>
      </c>
      <c r="U485" s="142">
        <f>T485/R485</f>
        <v>1.2027231467473525E-3</v>
      </c>
      <c r="V485" s="144" t="s">
        <v>136</v>
      </c>
      <c r="W485" s="144" t="s">
        <v>136</v>
      </c>
      <c r="X485" s="249"/>
      <c r="Y485" s="141" t="s">
        <v>117</v>
      </c>
      <c r="Z485" s="141" t="s">
        <v>118</v>
      </c>
      <c r="AA485" s="143">
        <f>AA478</f>
        <v>11865</v>
      </c>
      <c r="AB485" s="141" t="s">
        <v>136</v>
      </c>
      <c r="AC485" s="144">
        <v>16.47</v>
      </c>
      <c r="AD485" s="142">
        <f>AC485/AA485</f>
        <v>1.3881163084702908E-3</v>
      </c>
      <c r="AE485" s="144" t="s">
        <v>136</v>
      </c>
      <c r="AF485" s="144" t="s">
        <v>136</v>
      </c>
      <c r="AG485" s="250"/>
      <c r="AH485" s="187"/>
    </row>
    <row r="486" spans="1:34" s="150" customFormat="1" x14ac:dyDescent="0.2">
      <c r="A486" s="249"/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141" t="s">
        <v>119</v>
      </c>
      <c r="Q486" s="141" t="s">
        <v>113</v>
      </c>
      <c r="R486" s="143">
        <f>R479</f>
        <v>30</v>
      </c>
      <c r="S486" s="144" t="s">
        <v>136</v>
      </c>
      <c r="T486" s="144">
        <v>4.3499999999999988</v>
      </c>
      <c r="U486" s="142">
        <f>T486/R486</f>
        <v>0.14499999999999996</v>
      </c>
      <c r="V486" s="144" t="s">
        <v>136</v>
      </c>
      <c r="W486" s="144" t="s">
        <v>136</v>
      </c>
      <c r="X486" s="249"/>
      <c r="Y486" s="141" t="s">
        <v>136</v>
      </c>
      <c r="Z486" s="141" t="s">
        <v>136</v>
      </c>
      <c r="AA486" s="141" t="s">
        <v>136</v>
      </c>
      <c r="AB486" s="141" t="s">
        <v>136</v>
      </c>
      <c r="AC486" s="144" t="s">
        <v>136</v>
      </c>
      <c r="AD486" s="144" t="s">
        <v>136</v>
      </c>
      <c r="AE486" s="144" t="s">
        <v>136</v>
      </c>
      <c r="AF486" s="144" t="s">
        <v>136</v>
      </c>
      <c r="AG486" s="250"/>
      <c r="AH486" s="187"/>
    </row>
    <row r="487" spans="1:34" s="62" customFormat="1" ht="32.25" customHeight="1" x14ac:dyDescent="0.25">
      <c r="A487" s="211" t="s">
        <v>195</v>
      </c>
      <c r="B487" s="211"/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190"/>
    </row>
    <row r="488" spans="1:34" s="62" customFormat="1" ht="32.25" customHeight="1" x14ac:dyDescent="0.25">
      <c r="A488" s="211" t="s">
        <v>4</v>
      </c>
      <c r="B488" s="211"/>
      <c r="C488" s="211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190"/>
    </row>
    <row r="489" spans="1:34" ht="81" customHeight="1" x14ac:dyDescent="0.25">
      <c r="A489" s="214">
        <v>1</v>
      </c>
      <c r="B489" s="214" t="str">
        <f>'Приложение № 3'!B11</f>
        <v>Р-254 "Иртыш" Челябинск – Курган – Омск – Новосибирск 
км 763 – км 805,5; 
км 822 – км 865; 
Южный обход г. Омска 
км 782 – км 822</v>
      </c>
      <c r="C489" s="214">
        <v>126</v>
      </c>
      <c r="D489" s="214">
        <v>1984500</v>
      </c>
      <c r="E489" s="214">
        <v>56</v>
      </c>
      <c r="F489" s="214">
        <v>44</v>
      </c>
      <c r="G489" s="214">
        <v>87</v>
      </c>
      <c r="H489" s="214">
        <v>69</v>
      </c>
      <c r="I489" s="214">
        <v>126</v>
      </c>
      <c r="J489" s="214">
        <v>100</v>
      </c>
      <c r="K489" s="125" t="s">
        <v>150</v>
      </c>
      <c r="L489" s="214" t="s">
        <v>149</v>
      </c>
      <c r="M489" s="125" t="s">
        <v>136</v>
      </c>
      <c r="N489" s="125" t="s">
        <v>136</v>
      </c>
      <c r="O489" s="125" t="s">
        <v>150</v>
      </c>
      <c r="P489" s="125" t="s">
        <v>101</v>
      </c>
      <c r="Q489" s="125" t="s">
        <v>102</v>
      </c>
      <c r="R489" s="125">
        <v>2</v>
      </c>
      <c r="S489" s="125" t="s">
        <v>136</v>
      </c>
      <c r="T489" s="130">
        <v>0.02</v>
      </c>
      <c r="U489" s="130">
        <f>T489/R489</f>
        <v>0.01</v>
      </c>
      <c r="V489" s="130" t="s">
        <v>136</v>
      </c>
      <c r="W489" s="130" t="s">
        <v>136</v>
      </c>
      <c r="X489" s="125" t="s">
        <v>136</v>
      </c>
      <c r="Y489" s="125" t="s">
        <v>136</v>
      </c>
      <c r="Z489" s="125" t="s">
        <v>136</v>
      </c>
      <c r="AA489" s="125" t="s">
        <v>136</v>
      </c>
      <c r="AB489" s="125" t="s">
        <v>136</v>
      </c>
      <c r="AC489" s="127" t="s">
        <v>136</v>
      </c>
      <c r="AD489" s="127" t="s">
        <v>136</v>
      </c>
      <c r="AE489" s="127" t="s">
        <v>136</v>
      </c>
      <c r="AF489" s="127" t="s">
        <v>136</v>
      </c>
      <c r="AG489" s="96" t="s">
        <v>137</v>
      </c>
    </row>
    <row r="490" spans="1:34" ht="78.75" x14ac:dyDescent="0.25">
      <c r="A490" s="248"/>
      <c r="B490" s="248"/>
      <c r="C490" s="248"/>
      <c r="D490" s="248"/>
      <c r="E490" s="248"/>
      <c r="F490" s="248"/>
      <c r="G490" s="248"/>
      <c r="H490" s="248"/>
      <c r="I490" s="248"/>
      <c r="J490" s="248"/>
      <c r="K490" s="125" t="s">
        <v>136</v>
      </c>
      <c r="L490" s="248"/>
      <c r="M490" s="125" t="s">
        <v>136</v>
      </c>
      <c r="N490" s="125" t="s">
        <v>136</v>
      </c>
      <c r="O490" s="125" t="s">
        <v>151</v>
      </c>
      <c r="P490" s="125" t="s">
        <v>103</v>
      </c>
      <c r="Q490" s="125" t="s">
        <v>98</v>
      </c>
      <c r="R490" s="125">
        <v>13</v>
      </c>
      <c r="S490" s="125">
        <v>156000</v>
      </c>
      <c r="T490" s="130">
        <v>472.56400000000002</v>
      </c>
      <c r="U490" s="45">
        <f>T490/S490*1000000</f>
        <v>3029.2564102564106</v>
      </c>
      <c r="V490" s="46">
        <v>42856</v>
      </c>
      <c r="W490" s="46">
        <v>43040</v>
      </c>
      <c r="X490" s="125" t="s">
        <v>136</v>
      </c>
      <c r="Y490" s="125" t="s">
        <v>136</v>
      </c>
      <c r="Z490" s="125" t="s">
        <v>136</v>
      </c>
      <c r="AA490" s="125" t="s">
        <v>136</v>
      </c>
      <c r="AB490" s="125" t="s">
        <v>136</v>
      </c>
      <c r="AC490" s="127" t="s">
        <v>136</v>
      </c>
      <c r="AD490" s="127" t="s">
        <v>136</v>
      </c>
      <c r="AE490" s="127" t="s">
        <v>136</v>
      </c>
      <c r="AF490" s="127" t="s">
        <v>136</v>
      </c>
      <c r="AG490" s="97" t="s">
        <v>647</v>
      </c>
    </row>
    <row r="491" spans="1:34" ht="78.75" x14ac:dyDescent="0.25">
      <c r="A491" s="248"/>
      <c r="B491" s="248"/>
      <c r="C491" s="248"/>
      <c r="D491" s="248"/>
      <c r="E491" s="248"/>
      <c r="F491" s="248"/>
      <c r="G491" s="248"/>
      <c r="H491" s="248"/>
      <c r="I491" s="248"/>
      <c r="J491" s="248"/>
      <c r="K491" s="125" t="s">
        <v>136</v>
      </c>
      <c r="L491" s="248"/>
      <c r="M491" s="125" t="s">
        <v>136</v>
      </c>
      <c r="N491" s="125" t="s">
        <v>136</v>
      </c>
      <c r="O491" s="125" t="s">
        <v>152</v>
      </c>
      <c r="P491" s="125" t="s">
        <v>13</v>
      </c>
      <c r="Q491" s="125" t="s">
        <v>98</v>
      </c>
      <c r="R491" s="125">
        <v>18</v>
      </c>
      <c r="S491" s="125">
        <v>198000</v>
      </c>
      <c r="T491" s="130">
        <v>161.35599999999999</v>
      </c>
      <c r="U491" s="45">
        <f>T491/S491*1000000</f>
        <v>814.92929292929296</v>
      </c>
      <c r="V491" s="46">
        <v>42767</v>
      </c>
      <c r="W491" s="46">
        <v>43009</v>
      </c>
      <c r="X491" s="125" t="s">
        <v>136</v>
      </c>
      <c r="Y491" s="125" t="s">
        <v>136</v>
      </c>
      <c r="Z491" s="125" t="s">
        <v>136</v>
      </c>
      <c r="AA491" s="125" t="s">
        <v>136</v>
      </c>
      <c r="AB491" s="125" t="s">
        <v>136</v>
      </c>
      <c r="AC491" s="127" t="s">
        <v>136</v>
      </c>
      <c r="AD491" s="127" t="s">
        <v>136</v>
      </c>
      <c r="AE491" s="127" t="s">
        <v>136</v>
      </c>
      <c r="AF491" s="127" t="s">
        <v>136</v>
      </c>
      <c r="AG491" s="97" t="s">
        <v>647</v>
      </c>
    </row>
    <row r="492" spans="1:34" ht="78.75" x14ac:dyDescent="0.25">
      <c r="A492" s="248"/>
      <c r="B492" s="248"/>
      <c r="C492" s="248"/>
      <c r="D492" s="248"/>
      <c r="E492" s="248"/>
      <c r="F492" s="248"/>
      <c r="G492" s="248"/>
      <c r="H492" s="248"/>
      <c r="I492" s="248"/>
      <c r="J492" s="248"/>
      <c r="K492" s="125" t="s">
        <v>136</v>
      </c>
      <c r="L492" s="248"/>
      <c r="M492" s="125" t="s">
        <v>136</v>
      </c>
      <c r="N492" s="125" t="s">
        <v>136</v>
      </c>
      <c r="O492" s="125" t="s">
        <v>136</v>
      </c>
      <c r="P492" s="125" t="s">
        <v>136</v>
      </c>
      <c r="Q492" s="125" t="s">
        <v>136</v>
      </c>
      <c r="R492" s="125" t="s">
        <v>136</v>
      </c>
      <c r="S492" s="125" t="s">
        <v>136</v>
      </c>
      <c r="T492" s="130" t="s">
        <v>136</v>
      </c>
      <c r="U492" s="130" t="s">
        <v>136</v>
      </c>
      <c r="V492" s="130" t="s">
        <v>136</v>
      </c>
      <c r="W492" s="130" t="s">
        <v>136</v>
      </c>
      <c r="X492" s="125" t="s">
        <v>153</v>
      </c>
      <c r="Y492" s="125" t="s">
        <v>104</v>
      </c>
      <c r="Z492" s="125" t="s">
        <v>98</v>
      </c>
      <c r="AA492" s="125">
        <v>18</v>
      </c>
      <c r="AB492" s="125">
        <v>176400</v>
      </c>
      <c r="AC492" s="127">
        <v>648.05200000000002</v>
      </c>
      <c r="AD492" s="45">
        <f>AC492/AB492*1000000</f>
        <v>3673.764172335601</v>
      </c>
      <c r="AE492" s="46">
        <v>43132</v>
      </c>
      <c r="AF492" s="46">
        <v>43374</v>
      </c>
      <c r="AG492" s="97" t="s">
        <v>647</v>
      </c>
    </row>
    <row r="493" spans="1:34" ht="81" customHeight="1" x14ac:dyDescent="0.25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125" t="s">
        <v>136</v>
      </c>
      <c r="L493" s="215"/>
      <c r="M493" s="125" t="s">
        <v>136</v>
      </c>
      <c r="N493" s="125" t="s">
        <v>136</v>
      </c>
      <c r="O493" s="125" t="s">
        <v>136</v>
      </c>
      <c r="P493" s="125" t="s">
        <v>136</v>
      </c>
      <c r="Q493" s="125" t="s">
        <v>136</v>
      </c>
      <c r="R493" s="125" t="s">
        <v>136</v>
      </c>
      <c r="S493" s="125" t="s">
        <v>136</v>
      </c>
      <c r="T493" s="130" t="s">
        <v>136</v>
      </c>
      <c r="U493" s="130" t="s">
        <v>136</v>
      </c>
      <c r="V493" s="130" t="s">
        <v>136</v>
      </c>
      <c r="W493" s="130" t="s">
        <v>136</v>
      </c>
      <c r="X493" s="125" t="s">
        <v>626</v>
      </c>
      <c r="Y493" s="125" t="s">
        <v>13</v>
      </c>
      <c r="Z493" s="125" t="s">
        <v>98</v>
      </c>
      <c r="AA493" s="125">
        <v>18</v>
      </c>
      <c r="AB493" s="125">
        <v>270000</v>
      </c>
      <c r="AC493" s="127">
        <f>174.752*2</f>
        <v>349.50400000000002</v>
      </c>
      <c r="AD493" s="45">
        <f>AC493/AB493*1000000</f>
        <v>1294.4592592592594</v>
      </c>
      <c r="AE493" s="46">
        <v>43132</v>
      </c>
      <c r="AF493" s="46">
        <v>43374</v>
      </c>
      <c r="AG493" s="97" t="s">
        <v>647</v>
      </c>
    </row>
    <row r="494" spans="1:34" ht="47.25" x14ac:dyDescent="0.25">
      <c r="A494" s="125">
        <v>2</v>
      </c>
      <c r="B494" s="125" t="str">
        <f>'Приложение № 3'!B12</f>
        <v>Р-402 Тюмень – Ялуторовск – Ишим – Омск 
км 579 – км 611</v>
      </c>
      <c r="C494" s="125">
        <v>32</v>
      </c>
      <c r="D494" s="125">
        <v>490000</v>
      </c>
      <c r="E494" s="125">
        <v>5</v>
      </c>
      <c r="F494" s="125">
        <v>15</v>
      </c>
      <c r="G494" s="125">
        <v>5</v>
      </c>
      <c r="H494" s="125">
        <v>15</v>
      </c>
      <c r="I494" s="125">
        <v>5</v>
      </c>
      <c r="J494" s="125">
        <v>15</v>
      </c>
      <c r="K494" s="125" t="s">
        <v>136</v>
      </c>
      <c r="L494" s="125" t="s">
        <v>136</v>
      </c>
      <c r="M494" s="125" t="s">
        <v>136</v>
      </c>
      <c r="N494" s="125" t="s">
        <v>136</v>
      </c>
      <c r="O494" s="125" t="s">
        <v>136</v>
      </c>
      <c r="P494" s="125" t="s">
        <v>136</v>
      </c>
      <c r="Q494" s="125" t="s">
        <v>136</v>
      </c>
      <c r="R494" s="125" t="s">
        <v>136</v>
      </c>
      <c r="S494" s="125" t="s">
        <v>136</v>
      </c>
      <c r="T494" s="130" t="s">
        <v>136</v>
      </c>
      <c r="U494" s="130" t="s">
        <v>136</v>
      </c>
      <c r="V494" s="130" t="s">
        <v>136</v>
      </c>
      <c r="W494" s="130" t="s">
        <v>136</v>
      </c>
      <c r="X494" s="125" t="s">
        <v>136</v>
      </c>
      <c r="Y494" s="125" t="s">
        <v>136</v>
      </c>
      <c r="Z494" s="125" t="s">
        <v>136</v>
      </c>
      <c r="AA494" s="125" t="s">
        <v>136</v>
      </c>
      <c r="AB494" s="125" t="s">
        <v>136</v>
      </c>
      <c r="AC494" s="127" t="s">
        <v>136</v>
      </c>
      <c r="AD494" s="127" t="s">
        <v>136</v>
      </c>
      <c r="AE494" s="127" t="s">
        <v>136</v>
      </c>
      <c r="AF494" s="127" t="s">
        <v>136</v>
      </c>
      <c r="AG494" s="125" t="s">
        <v>136</v>
      </c>
    </row>
    <row r="495" spans="1:34" ht="84" customHeight="1" x14ac:dyDescent="0.25">
      <c r="A495" s="214">
        <v>3</v>
      </c>
      <c r="B495" s="214" t="str">
        <f>'Приложение № 3'!B13</f>
        <v>А-320 Омск – Черлак – граница с Республикой Казахстан 
км 14 – км 54</v>
      </c>
      <c r="C495" s="214">
        <v>40</v>
      </c>
      <c r="D495" s="214">
        <v>432000</v>
      </c>
      <c r="E495" s="214">
        <v>28</v>
      </c>
      <c r="F495" s="214">
        <v>70</v>
      </c>
      <c r="G495" s="214">
        <v>28</v>
      </c>
      <c r="H495" s="214">
        <v>70</v>
      </c>
      <c r="I495" s="214">
        <v>40</v>
      </c>
      <c r="J495" s="214">
        <v>100</v>
      </c>
      <c r="K495" s="125" t="s">
        <v>154</v>
      </c>
      <c r="L495" s="214" t="s">
        <v>149</v>
      </c>
      <c r="M495" s="125" t="s">
        <v>136</v>
      </c>
      <c r="N495" s="125" t="s">
        <v>136</v>
      </c>
      <c r="O495" s="125" t="s">
        <v>154</v>
      </c>
      <c r="P495" s="125" t="s">
        <v>101</v>
      </c>
      <c r="Q495" s="125" t="s">
        <v>102</v>
      </c>
      <c r="R495" s="125">
        <v>2</v>
      </c>
      <c r="S495" s="125" t="s">
        <v>136</v>
      </c>
      <c r="T495" s="130">
        <v>0.02</v>
      </c>
      <c r="U495" s="130">
        <f>T495/R495</f>
        <v>0.01</v>
      </c>
      <c r="V495" s="130" t="s">
        <v>136</v>
      </c>
      <c r="W495" s="130" t="s">
        <v>136</v>
      </c>
      <c r="X495" s="125" t="s">
        <v>136</v>
      </c>
      <c r="Y495" s="125" t="s">
        <v>136</v>
      </c>
      <c r="Z495" s="125" t="s">
        <v>136</v>
      </c>
      <c r="AA495" s="125" t="s">
        <v>136</v>
      </c>
      <c r="AB495" s="125" t="s">
        <v>136</v>
      </c>
      <c r="AC495" s="127" t="s">
        <v>136</v>
      </c>
      <c r="AD495" s="127" t="s">
        <v>136</v>
      </c>
      <c r="AE495" s="127" t="s">
        <v>136</v>
      </c>
      <c r="AF495" s="127" t="s">
        <v>136</v>
      </c>
      <c r="AG495" s="96" t="s">
        <v>137</v>
      </c>
    </row>
    <row r="496" spans="1:34" ht="84" customHeight="1" x14ac:dyDescent="0.25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125" t="s">
        <v>136</v>
      </c>
      <c r="L496" s="215"/>
      <c r="M496" s="125" t="s">
        <v>136</v>
      </c>
      <c r="N496" s="125" t="s">
        <v>136</v>
      </c>
      <c r="O496" s="125" t="s">
        <v>136</v>
      </c>
      <c r="P496" s="47" t="s">
        <v>136</v>
      </c>
      <c r="Q496" s="47" t="s">
        <v>136</v>
      </c>
      <c r="R496" s="125" t="s">
        <v>136</v>
      </c>
      <c r="S496" s="125" t="s">
        <v>136</v>
      </c>
      <c r="T496" s="130" t="s">
        <v>136</v>
      </c>
      <c r="U496" s="130" t="s">
        <v>136</v>
      </c>
      <c r="V496" s="130" t="s">
        <v>136</v>
      </c>
      <c r="W496" s="130" t="s">
        <v>136</v>
      </c>
      <c r="X496" s="125" t="s">
        <v>627</v>
      </c>
      <c r="Y496" s="47" t="s">
        <v>105</v>
      </c>
      <c r="Z496" s="47" t="s">
        <v>98</v>
      </c>
      <c r="AA496" s="125">
        <v>12</v>
      </c>
      <c r="AB496" s="125">
        <v>45241</v>
      </c>
      <c r="AC496" s="127">
        <v>30</v>
      </c>
      <c r="AD496" s="45">
        <f>AC496/AB496*1000000</f>
        <v>663.11531575340962</v>
      </c>
      <c r="AE496" s="46">
        <v>43132</v>
      </c>
      <c r="AF496" s="46">
        <v>43313</v>
      </c>
      <c r="AG496" s="97" t="s">
        <v>106</v>
      </c>
    </row>
    <row r="497" spans="1:34" s="140" customFormat="1" x14ac:dyDescent="0.25">
      <c r="A497" s="134" t="s">
        <v>136</v>
      </c>
      <c r="B497" s="134" t="s">
        <v>107</v>
      </c>
      <c r="C497" s="134">
        <f>SUM(C489:C496)</f>
        <v>198</v>
      </c>
      <c r="D497" s="134">
        <f>SUM(D489:D496)</f>
        <v>2906500</v>
      </c>
      <c r="E497" s="138">
        <f>SUM(E489:E496)</f>
        <v>89</v>
      </c>
      <c r="F497" s="136">
        <f>E497/C497</f>
        <v>0.4494949494949495</v>
      </c>
      <c r="G497" s="138">
        <f>SUM(G489:G496)</f>
        <v>120</v>
      </c>
      <c r="H497" s="136">
        <f>G497/C497</f>
        <v>0.60606060606060608</v>
      </c>
      <c r="I497" s="138">
        <f>SUM(I489:I496)</f>
        <v>171</v>
      </c>
      <c r="J497" s="136">
        <f>I497/C497</f>
        <v>0.86363636363636365</v>
      </c>
      <c r="K497" s="134">
        <v>2</v>
      </c>
      <c r="L497" s="134" t="s">
        <v>136</v>
      </c>
      <c r="M497" s="134" t="s">
        <v>136</v>
      </c>
      <c r="N497" s="134" t="s">
        <v>136</v>
      </c>
      <c r="O497" s="134" t="s">
        <v>136</v>
      </c>
      <c r="P497" s="134" t="s">
        <v>136</v>
      </c>
      <c r="Q497" s="134" t="s">
        <v>136</v>
      </c>
      <c r="R497" s="139">
        <f>SUM(R498:R500)</f>
        <v>35</v>
      </c>
      <c r="S497" s="138">
        <f>SUM(S498:S500)</f>
        <v>354000</v>
      </c>
      <c r="T497" s="139">
        <f>SUM(T498:T500)</f>
        <v>633.96</v>
      </c>
      <c r="U497" s="139" t="s">
        <v>136</v>
      </c>
      <c r="V497" s="139" t="s">
        <v>136</v>
      </c>
      <c r="W497" s="139" t="s">
        <v>136</v>
      </c>
      <c r="X497" s="134" t="s">
        <v>136</v>
      </c>
      <c r="Y497" s="134" t="s">
        <v>136</v>
      </c>
      <c r="Z497" s="134" t="s">
        <v>136</v>
      </c>
      <c r="AA497" s="134">
        <f>SUM(AA498:AA500)</f>
        <v>48</v>
      </c>
      <c r="AB497" s="134">
        <f>SUM(AB498:AB500)</f>
        <v>491641</v>
      </c>
      <c r="AC497" s="139">
        <f>SUM(AC498:AC501)</f>
        <v>1027.556</v>
      </c>
      <c r="AD497" s="139" t="s">
        <v>136</v>
      </c>
      <c r="AE497" s="139" t="s">
        <v>136</v>
      </c>
      <c r="AF497" s="139" t="s">
        <v>136</v>
      </c>
      <c r="AG497" s="134" t="s">
        <v>136</v>
      </c>
      <c r="AH497" s="185"/>
    </row>
    <row r="498" spans="1:34" s="156" customFormat="1" ht="28.5" customHeight="1" x14ac:dyDescent="0.25">
      <c r="A498" s="216" t="s">
        <v>196</v>
      </c>
      <c r="B498" s="217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17"/>
      <c r="O498" s="218"/>
      <c r="P498" s="151" t="s">
        <v>101</v>
      </c>
      <c r="Q498" s="152" t="s">
        <v>102</v>
      </c>
      <c r="R498" s="152">
        <f>R495+R489</f>
        <v>4</v>
      </c>
      <c r="S498" s="152" t="s">
        <v>136</v>
      </c>
      <c r="T498" s="153">
        <f>T489+T495</f>
        <v>0.04</v>
      </c>
      <c r="U498" s="153">
        <f>T498/R498</f>
        <v>0.01</v>
      </c>
      <c r="V498" s="153" t="s">
        <v>136</v>
      </c>
      <c r="W498" s="153" t="s">
        <v>136</v>
      </c>
      <c r="X498" s="240" t="s">
        <v>136</v>
      </c>
      <c r="Y498" s="154" t="s">
        <v>13</v>
      </c>
      <c r="Z498" s="155" t="s">
        <v>98</v>
      </c>
      <c r="AA498" s="152">
        <f>AA493</f>
        <v>18</v>
      </c>
      <c r="AB498" s="152">
        <f>AB493</f>
        <v>270000</v>
      </c>
      <c r="AC498" s="153">
        <v>349.50400000000002</v>
      </c>
      <c r="AD498" s="153">
        <f>AD493</f>
        <v>1294.4592592592594</v>
      </c>
      <c r="AE498" s="153" t="s">
        <v>136</v>
      </c>
      <c r="AF498" s="153" t="s">
        <v>136</v>
      </c>
      <c r="AG498" s="240" t="s">
        <v>136</v>
      </c>
      <c r="AH498" s="188"/>
    </row>
    <row r="499" spans="1:34" s="156" customFormat="1" x14ac:dyDescent="0.25">
      <c r="A499" s="219"/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21"/>
      <c r="P499" s="154" t="s">
        <v>103</v>
      </c>
      <c r="Q499" s="155" t="s">
        <v>98</v>
      </c>
      <c r="R499" s="152">
        <f>R490</f>
        <v>13</v>
      </c>
      <c r="S499" s="157">
        <f>S490</f>
        <v>156000</v>
      </c>
      <c r="T499" s="158">
        <v>472.56400000000002</v>
      </c>
      <c r="U499" s="158">
        <f>U490</f>
        <v>3029.2564102564106</v>
      </c>
      <c r="V499" s="158" t="s">
        <v>136</v>
      </c>
      <c r="W499" s="158" t="s">
        <v>136</v>
      </c>
      <c r="X499" s="241"/>
      <c r="Y499" s="154" t="s">
        <v>103</v>
      </c>
      <c r="Z499" s="155" t="s">
        <v>98</v>
      </c>
      <c r="AA499" s="152">
        <f>AA492</f>
        <v>18</v>
      </c>
      <c r="AB499" s="152">
        <f>AB492</f>
        <v>176400</v>
      </c>
      <c r="AC499" s="153">
        <v>648.05200000000002</v>
      </c>
      <c r="AD499" s="153">
        <f>AD492</f>
        <v>3673.764172335601</v>
      </c>
      <c r="AE499" s="153" t="s">
        <v>136</v>
      </c>
      <c r="AF499" s="153" t="s">
        <v>136</v>
      </c>
      <c r="AG499" s="241"/>
      <c r="AH499" s="188"/>
    </row>
    <row r="500" spans="1:34" s="156" customFormat="1" ht="28.5" x14ac:dyDescent="0.25">
      <c r="A500" s="222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4"/>
      <c r="P500" s="154" t="s">
        <v>13</v>
      </c>
      <c r="Q500" s="155" t="s">
        <v>98</v>
      </c>
      <c r="R500" s="152">
        <f>R491</f>
        <v>18</v>
      </c>
      <c r="S500" s="157">
        <f>S491</f>
        <v>198000</v>
      </c>
      <c r="T500" s="158">
        <v>161.35599999999999</v>
      </c>
      <c r="U500" s="158">
        <f>U491</f>
        <v>814.92929292929296</v>
      </c>
      <c r="V500" s="158" t="s">
        <v>136</v>
      </c>
      <c r="W500" s="158" t="s">
        <v>136</v>
      </c>
      <c r="X500" s="242"/>
      <c r="Y500" s="154" t="s">
        <v>105</v>
      </c>
      <c r="Z500" s="155" t="s">
        <v>98</v>
      </c>
      <c r="AA500" s="152">
        <f>AA496</f>
        <v>12</v>
      </c>
      <c r="AB500" s="152">
        <f>AB496</f>
        <v>45241</v>
      </c>
      <c r="AC500" s="153">
        <f>AC496</f>
        <v>30</v>
      </c>
      <c r="AD500" s="153">
        <f>AD496</f>
        <v>663.11531575340962</v>
      </c>
      <c r="AE500" s="153" t="s">
        <v>136</v>
      </c>
      <c r="AF500" s="153" t="s">
        <v>136</v>
      </c>
      <c r="AG500" s="242"/>
      <c r="AH500" s="188"/>
    </row>
    <row r="501" spans="1:34" s="62" customFormat="1" ht="21.75" customHeight="1" x14ac:dyDescent="0.25">
      <c r="A501" s="247" t="s">
        <v>6</v>
      </c>
      <c r="B501" s="247"/>
      <c r="C501" s="247"/>
      <c r="D501" s="247"/>
      <c r="E501" s="24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47"/>
      <c r="S501" s="247"/>
      <c r="T501" s="247"/>
      <c r="U501" s="247"/>
      <c r="V501" s="247"/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190"/>
    </row>
    <row r="502" spans="1:34" s="62" customFormat="1" ht="15" x14ac:dyDescent="0.25">
      <c r="A502" s="123" t="s">
        <v>136</v>
      </c>
      <c r="B502" s="123" t="s">
        <v>136</v>
      </c>
      <c r="C502" s="123" t="s">
        <v>136</v>
      </c>
      <c r="D502" s="123" t="s">
        <v>136</v>
      </c>
      <c r="E502" s="123" t="s">
        <v>136</v>
      </c>
      <c r="F502" s="123" t="s">
        <v>136</v>
      </c>
      <c r="G502" s="123" t="s">
        <v>136</v>
      </c>
      <c r="H502" s="123" t="s">
        <v>136</v>
      </c>
      <c r="I502" s="123" t="s">
        <v>136</v>
      </c>
      <c r="J502" s="123" t="s">
        <v>136</v>
      </c>
      <c r="K502" s="123" t="s">
        <v>136</v>
      </c>
      <c r="L502" s="123" t="s">
        <v>136</v>
      </c>
      <c r="M502" s="123" t="s">
        <v>136</v>
      </c>
      <c r="N502" s="123" t="s">
        <v>136</v>
      </c>
      <c r="O502" s="123" t="s">
        <v>136</v>
      </c>
      <c r="P502" s="123" t="s">
        <v>136</v>
      </c>
      <c r="Q502" s="123" t="s">
        <v>136</v>
      </c>
      <c r="R502" s="123" t="s">
        <v>136</v>
      </c>
      <c r="S502" s="123" t="s">
        <v>136</v>
      </c>
      <c r="T502" s="123" t="s">
        <v>136</v>
      </c>
      <c r="U502" s="123" t="s">
        <v>136</v>
      </c>
      <c r="V502" s="123" t="s">
        <v>136</v>
      </c>
      <c r="W502" s="123" t="s">
        <v>136</v>
      </c>
      <c r="X502" s="123" t="s">
        <v>136</v>
      </c>
      <c r="Y502" s="123" t="s">
        <v>136</v>
      </c>
      <c r="Z502" s="123" t="s">
        <v>136</v>
      </c>
      <c r="AA502" s="123" t="s">
        <v>136</v>
      </c>
      <c r="AB502" s="123" t="s">
        <v>136</v>
      </c>
      <c r="AC502" s="123" t="s">
        <v>136</v>
      </c>
      <c r="AD502" s="123" t="s">
        <v>136</v>
      </c>
      <c r="AE502" s="123" t="s">
        <v>136</v>
      </c>
      <c r="AF502" s="123" t="s">
        <v>136</v>
      </c>
      <c r="AG502" s="122" t="s">
        <v>136</v>
      </c>
      <c r="AH502" s="190"/>
    </row>
    <row r="503" spans="1:34" s="161" customFormat="1" ht="14.25" x14ac:dyDescent="0.2">
      <c r="A503" s="159" t="s">
        <v>136</v>
      </c>
      <c r="B503" s="159" t="s">
        <v>107</v>
      </c>
      <c r="C503" s="159" t="s">
        <v>136</v>
      </c>
      <c r="D503" s="159" t="s">
        <v>136</v>
      </c>
      <c r="E503" s="159" t="s">
        <v>136</v>
      </c>
      <c r="F503" s="159" t="s">
        <v>136</v>
      </c>
      <c r="G503" s="159" t="s">
        <v>136</v>
      </c>
      <c r="H503" s="159" t="s">
        <v>136</v>
      </c>
      <c r="I503" s="159" t="s">
        <v>136</v>
      </c>
      <c r="J503" s="159" t="s">
        <v>136</v>
      </c>
      <c r="K503" s="159" t="s">
        <v>136</v>
      </c>
      <c r="L503" s="159" t="s">
        <v>136</v>
      </c>
      <c r="M503" s="159" t="s">
        <v>136</v>
      </c>
      <c r="N503" s="159" t="s">
        <v>136</v>
      </c>
      <c r="O503" s="159" t="s">
        <v>136</v>
      </c>
      <c r="P503" s="159" t="s">
        <v>136</v>
      </c>
      <c r="Q503" s="159" t="s">
        <v>136</v>
      </c>
      <c r="R503" s="159" t="s">
        <v>136</v>
      </c>
      <c r="S503" s="159" t="s">
        <v>136</v>
      </c>
      <c r="T503" s="159">
        <v>0</v>
      </c>
      <c r="U503" s="159" t="s">
        <v>136</v>
      </c>
      <c r="V503" s="159" t="s">
        <v>136</v>
      </c>
      <c r="W503" s="159" t="s">
        <v>136</v>
      </c>
      <c r="X503" s="159" t="s">
        <v>136</v>
      </c>
      <c r="Y503" s="159" t="s">
        <v>136</v>
      </c>
      <c r="Z503" s="159" t="s">
        <v>136</v>
      </c>
      <c r="AA503" s="159" t="s">
        <v>136</v>
      </c>
      <c r="AB503" s="159" t="s">
        <v>136</v>
      </c>
      <c r="AC503" s="159">
        <v>0</v>
      </c>
      <c r="AD503" s="159" t="s">
        <v>136</v>
      </c>
      <c r="AE503" s="159" t="s">
        <v>136</v>
      </c>
      <c r="AF503" s="159" t="s">
        <v>136</v>
      </c>
      <c r="AG503" s="160" t="s">
        <v>136</v>
      </c>
      <c r="AH503" s="189"/>
    </row>
    <row r="504" spans="1:34" s="62" customFormat="1" ht="15" x14ac:dyDescent="0.25">
      <c r="A504" s="211" t="s">
        <v>198</v>
      </c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112" t="s">
        <v>136</v>
      </c>
      <c r="Q504" s="112" t="s">
        <v>136</v>
      </c>
      <c r="R504" s="123" t="s">
        <v>136</v>
      </c>
      <c r="S504" s="123" t="s">
        <v>136</v>
      </c>
      <c r="T504" s="123">
        <v>0</v>
      </c>
      <c r="U504" s="123" t="s">
        <v>136</v>
      </c>
      <c r="V504" s="123" t="s">
        <v>136</v>
      </c>
      <c r="W504" s="123" t="s">
        <v>136</v>
      </c>
      <c r="X504" s="123" t="s">
        <v>136</v>
      </c>
      <c r="Y504" s="123" t="s">
        <v>136</v>
      </c>
      <c r="Z504" s="123" t="s">
        <v>136</v>
      </c>
      <c r="AA504" s="123" t="s">
        <v>136</v>
      </c>
      <c r="AB504" s="123" t="s">
        <v>136</v>
      </c>
      <c r="AC504" s="123">
        <v>0</v>
      </c>
      <c r="AD504" s="123" t="s">
        <v>136</v>
      </c>
      <c r="AE504" s="123" t="s">
        <v>136</v>
      </c>
      <c r="AF504" s="123" t="s">
        <v>136</v>
      </c>
      <c r="AG504" s="113" t="s">
        <v>136</v>
      </c>
      <c r="AH504" s="190"/>
    </row>
    <row r="505" spans="1:34" s="62" customFormat="1" ht="21.75" customHeight="1" x14ac:dyDescent="0.25">
      <c r="A505" s="211" t="s">
        <v>7</v>
      </c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190"/>
    </row>
    <row r="506" spans="1:34" s="61" customFormat="1" ht="45" x14ac:dyDescent="0.25">
      <c r="A506" s="121">
        <v>1</v>
      </c>
      <c r="B506" s="123" t="s">
        <v>127</v>
      </c>
      <c r="C506" s="121" t="s">
        <v>136</v>
      </c>
      <c r="D506" s="121" t="s">
        <v>136</v>
      </c>
      <c r="E506" s="121" t="s">
        <v>136</v>
      </c>
      <c r="F506" s="121" t="s">
        <v>136</v>
      </c>
      <c r="G506" s="121" t="s">
        <v>136</v>
      </c>
      <c r="H506" s="123" t="s">
        <v>136</v>
      </c>
      <c r="I506" s="123" t="s">
        <v>136</v>
      </c>
      <c r="J506" s="123" t="s">
        <v>136</v>
      </c>
      <c r="K506" s="123" t="s">
        <v>136</v>
      </c>
      <c r="L506" s="123" t="s">
        <v>136</v>
      </c>
      <c r="M506" s="123" t="s">
        <v>136</v>
      </c>
      <c r="N506" s="123" t="s">
        <v>136</v>
      </c>
      <c r="O506" s="123" t="s">
        <v>127</v>
      </c>
      <c r="P506" s="123" t="s">
        <v>128</v>
      </c>
      <c r="Q506" s="123" t="s">
        <v>98</v>
      </c>
      <c r="R506" s="125">
        <v>75</v>
      </c>
      <c r="S506" s="125" t="s">
        <v>136</v>
      </c>
      <c r="T506" s="127">
        <v>3.5779999999999998</v>
      </c>
      <c r="U506" s="127">
        <f>T506/R506</f>
        <v>4.7706666666666668E-2</v>
      </c>
      <c r="V506" s="46">
        <v>42795</v>
      </c>
      <c r="W506" s="46">
        <v>42979</v>
      </c>
      <c r="X506" s="123" t="s">
        <v>127</v>
      </c>
      <c r="Y506" s="123" t="s">
        <v>128</v>
      </c>
      <c r="Z506" s="123" t="s">
        <v>98</v>
      </c>
      <c r="AA506" s="125">
        <v>75</v>
      </c>
      <c r="AB506" s="125" t="s">
        <v>136</v>
      </c>
      <c r="AC506" s="127">
        <v>3.9140000000000001</v>
      </c>
      <c r="AD506" s="127">
        <f>AC506/AA506</f>
        <v>5.2186666666666666E-2</v>
      </c>
      <c r="AE506" s="46">
        <v>42795</v>
      </c>
      <c r="AF506" s="46">
        <v>42979</v>
      </c>
      <c r="AG506" s="123" t="s">
        <v>136</v>
      </c>
      <c r="AH506" s="194"/>
    </row>
    <row r="507" spans="1:34" s="61" customFormat="1" ht="45" x14ac:dyDescent="0.25">
      <c r="A507" s="121">
        <v>2</v>
      </c>
      <c r="B507" s="123" t="s">
        <v>127</v>
      </c>
      <c r="C507" s="121" t="s">
        <v>136</v>
      </c>
      <c r="D507" s="121" t="s">
        <v>136</v>
      </c>
      <c r="E507" s="121" t="s">
        <v>136</v>
      </c>
      <c r="F507" s="121" t="s">
        <v>136</v>
      </c>
      <c r="G507" s="121" t="s">
        <v>136</v>
      </c>
      <c r="H507" s="123" t="s">
        <v>136</v>
      </c>
      <c r="I507" s="123" t="s">
        <v>136</v>
      </c>
      <c r="J507" s="123" t="s">
        <v>136</v>
      </c>
      <c r="K507" s="123" t="s">
        <v>136</v>
      </c>
      <c r="L507" s="123" t="s">
        <v>136</v>
      </c>
      <c r="M507" s="123" t="s">
        <v>136</v>
      </c>
      <c r="N507" s="123" t="s">
        <v>136</v>
      </c>
      <c r="O507" s="123" t="s">
        <v>127</v>
      </c>
      <c r="P507" s="123" t="s">
        <v>129</v>
      </c>
      <c r="Q507" s="123" t="s">
        <v>118</v>
      </c>
      <c r="R507" s="125">
        <v>64850</v>
      </c>
      <c r="S507" s="125" t="s">
        <v>136</v>
      </c>
      <c r="T507" s="127">
        <v>9.5500000000000007</v>
      </c>
      <c r="U507" s="127">
        <f>T507/R507</f>
        <v>1.4726291441788744E-4</v>
      </c>
      <c r="V507" s="46">
        <v>42795</v>
      </c>
      <c r="W507" s="46">
        <v>42979</v>
      </c>
      <c r="X507" s="123" t="s">
        <v>127</v>
      </c>
      <c r="Y507" s="123" t="s">
        <v>129</v>
      </c>
      <c r="Z507" s="123" t="s">
        <v>118</v>
      </c>
      <c r="AA507" s="125">
        <v>64850</v>
      </c>
      <c r="AB507" s="125" t="s">
        <v>136</v>
      </c>
      <c r="AC507" s="127">
        <v>10.039999999999999</v>
      </c>
      <c r="AD507" s="127">
        <f>AC507/AA507</f>
        <v>1.5481881264456436E-4</v>
      </c>
      <c r="AE507" s="46">
        <v>42795</v>
      </c>
      <c r="AF507" s="46">
        <v>42979</v>
      </c>
      <c r="AG507" s="123" t="s">
        <v>136</v>
      </c>
      <c r="AH507" s="194"/>
    </row>
    <row r="508" spans="1:34" s="61" customFormat="1" ht="45" x14ac:dyDescent="0.25">
      <c r="A508" s="121">
        <v>3</v>
      </c>
      <c r="B508" s="123" t="s">
        <v>127</v>
      </c>
      <c r="C508" s="121" t="s">
        <v>136</v>
      </c>
      <c r="D508" s="121" t="s">
        <v>136</v>
      </c>
      <c r="E508" s="121" t="s">
        <v>136</v>
      </c>
      <c r="F508" s="121" t="s">
        <v>136</v>
      </c>
      <c r="G508" s="121" t="s">
        <v>136</v>
      </c>
      <c r="H508" s="123" t="s">
        <v>136</v>
      </c>
      <c r="I508" s="123" t="s">
        <v>136</v>
      </c>
      <c r="J508" s="123" t="s">
        <v>136</v>
      </c>
      <c r="K508" s="123" t="s">
        <v>136</v>
      </c>
      <c r="L508" s="123" t="s">
        <v>136</v>
      </c>
      <c r="M508" s="123" t="s">
        <v>136</v>
      </c>
      <c r="N508" s="123" t="s">
        <v>136</v>
      </c>
      <c r="O508" s="123" t="s">
        <v>127</v>
      </c>
      <c r="P508" s="123" t="s">
        <v>101</v>
      </c>
      <c r="Q508" s="123" t="s">
        <v>113</v>
      </c>
      <c r="R508" s="125">
        <v>1000</v>
      </c>
      <c r="S508" s="125" t="s">
        <v>136</v>
      </c>
      <c r="T508" s="127">
        <v>7.3</v>
      </c>
      <c r="U508" s="127">
        <f>T508/R508</f>
        <v>7.3000000000000001E-3</v>
      </c>
      <c r="V508" s="46">
        <v>42795</v>
      </c>
      <c r="W508" s="46">
        <v>42979</v>
      </c>
      <c r="X508" s="123" t="s">
        <v>127</v>
      </c>
      <c r="Y508" s="123" t="s">
        <v>101</v>
      </c>
      <c r="Z508" s="123" t="s">
        <v>113</v>
      </c>
      <c r="AA508" s="125">
        <v>1000</v>
      </c>
      <c r="AB508" s="125" t="s">
        <v>136</v>
      </c>
      <c r="AC508" s="127">
        <v>7.68</v>
      </c>
      <c r="AD508" s="127">
        <f>AC508/AA508</f>
        <v>7.6799999999999993E-3</v>
      </c>
      <c r="AE508" s="46">
        <v>42795</v>
      </c>
      <c r="AF508" s="46">
        <v>42979</v>
      </c>
      <c r="AG508" s="123" t="s">
        <v>136</v>
      </c>
      <c r="AH508" s="194"/>
    </row>
    <row r="509" spans="1:34" s="61" customFormat="1" ht="45" x14ac:dyDescent="0.25">
      <c r="A509" s="121">
        <v>4</v>
      </c>
      <c r="B509" s="123" t="s">
        <v>127</v>
      </c>
      <c r="C509" s="121" t="s">
        <v>136</v>
      </c>
      <c r="D509" s="121" t="s">
        <v>136</v>
      </c>
      <c r="E509" s="121" t="s">
        <v>136</v>
      </c>
      <c r="F509" s="121" t="s">
        <v>136</v>
      </c>
      <c r="G509" s="121" t="s">
        <v>136</v>
      </c>
      <c r="H509" s="123" t="s">
        <v>136</v>
      </c>
      <c r="I509" s="123" t="s">
        <v>136</v>
      </c>
      <c r="J509" s="123" t="s">
        <v>136</v>
      </c>
      <c r="K509" s="123" t="s">
        <v>136</v>
      </c>
      <c r="L509" s="123" t="s">
        <v>136</v>
      </c>
      <c r="M509" s="123" t="s">
        <v>136</v>
      </c>
      <c r="N509" s="123" t="s">
        <v>136</v>
      </c>
      <c r="O509" s="123" t="s">
        <v>127</v>
      </c>
      <c r="P509" s="123" t="s">
        <v>130</v>
      </c>
      <c r="Q509" s="123" t="s">
        <v>113</v>
      </c>
      <c r="R509" s="125">
        <v>5</v>
      </c>
      <c r="S509" s="125" t="s">
        <v>136</v>
      </c>
      <c r="T509" s="127">
        <v>6.75</v>
      </c>
      <c r="U509" s="127">
        <f>T509/R509</f>
        <v>1.35</v>
      </c>
      <c r="V509" s="46">
        <v>42795</v>
      </c>
      <c r="W509" s="46">
        <v>42979</v>
      </c>
      <c r="X509" s="123" t="s">
        <v>127</v>
      </c>
      <c r="Y509" s="123" t="s">
        <v>130</v>
      </c>
      <c r="Z509" s="123" t="s">
        <v>113</v>
      </c>
      <c r="AA509" s="125">
        <v>5</v>
      </c>
      <c r="AB509" s="125" t="s">
        <v>136</v>
      </c>
      <c r="AC509" s="127">
        <v>7.1</v>
      </c>
      <c r="AD509" s="127">
        <f>AC509/AA509</f>
        <v>1.42</v>
      </c>
      <c r="AE509" s="46">
        <v>42795</v>
      </c>
      <c r="AF509" s="46">
        <v>42979</v>
      </c>
      <c r="AG509" s="123" t="s">
        <v>136</v>
      </c>
      <c r="AH509" s="194"/>
    </row>
    <row r="510" spans="1:34" s="61" customFormat="1" ht="30" x14ac:dyDescent="0.25">
      <c r="A510" s="121">
        <v>5</v>
      </c>
      <c r="B510" s="123" t="s">
        <v>131</v>
      </c>
      <c r="C510" s="121" t="s">
        <v>136</v>
      </c>
      <c r="D510" s="121" t="s">
        <v>136</v>
      </c>
      <c r="E510" s="121" t="s">
        <v>136</v>
      </c>
      <c r="F510" s="121" t="s">
        <v>136</v>
      </c>
      <c r="G510" s="121" t="s">
        <v>136</v>
      </c>
      <c r="H510" s="123" t="s">
        <v>136</v>
      </c>
      <c r="I510" s="123" t="s">
        <v>136</v>
      </c>
      <c r="J510" s="123" t="s">
        <v>136</v>
      </c>
      <c r="K510" s="123" t="s">
        <v>136</v>
      </c>
      <c r="L510" s="123" t="s">
        <v>136</v>
      </c>
      <c r="M510" s="123" t="s">
        <v>136</v>
      </c>
      <c r="N510" s="123" t="s">
        <v>136</v>
      </c>
      <c r="O510" s="123" t="s">
        <v>131</v>
      </c>
      <c r="P510" s="123" t="s">
        <v>132</v>
      </c>
      <c r="Q510" s="123" t="s">
        <v>98</v>
      </c>
      <c r="R510" s="125">
        <v>549.79999999999995</v>
      </c>
      <c r="S510" s="125" t="s">
        <v>136</v>
      </c>
      <c r="T510" s="127">
        <v>1.5</v>
      </c>
      <c r="U510" s="55">
        <f>T510/R510</f>
        <v>2.7282648235722085E-3</v>
      </c>
      <c r="V510" s="46">
        <v>42795</v>
      </c>
      <c r="W510" s="46">
        <v>42979</v>
      </c>
      <c r="X510" s="123" t="s">
        <v>131</v>
      </c>
      <c r="Y510" s="123" t="s">
        <v>132</v>
      </c>
      <c r="Z510" s="123" t="s">
        <v>98</v>
      </c>
      <c r="AA510" s="125">
        <v>549.79999999999995</v>
      </c>
      <c r="AB510" s="125" t="s">
        <v>136</v>
      </c>
      <c r="AC510" s="127">
        <v>1.5</v>
      </c>
      <c r="AD510" s="55">
        <f>AC510/AA510</f>
        <v>2.7282648235722085E-3</v>
      </c>
      <c r="AE510" s="46">
        <v>42795</v>
      </c>
      <c r="AF510" s="46">
        <v>42979</v>
      </c>
      <c r="AG510" s="123" t="s">
        <v>136</v>
      </c>
      <c r="AH510" s="194"/>
    </row>
    <row r="511" spans="1:34" s="165" customFormat="1" ht="14.25" x14ac:dyDescent="0.2">
      <c r="A511" s="162" t="s">
        <v>136</v>
      </c>
      <c r="B511" s="162" t="s">
        <v>107</v>
      </c>
      <c r="C511" s="162" t="s">
        <v>136</v>
      </c>
      <c r="D511" s="162" t="s">
        <v>136</v>
      </c>
      <c r="E511" s="162" t="s">
        <v>136</v>
      </c>
      <c r="F511" s="162" t="s">
        <v>136</v>
      </c>
      <c r="G511" s="162" t="s">
        <v>136</v>
      </c>
      <c r="H511" s="162" t="s">
        <v>136</v>
      </c>
      <c r="I511" s="162" t="s">
        <v>136</v>
      </c>
      <c r="J511" s="162" t="s">
        <v>136</v>
      </c>
      <c r="K511" s="162" t="s">
        <v>136</v>
      </c>
      <c r="L511" s="162" t="s">
        <v>136</v>
      </c>
      <c r="M511" s="162" t="s">
        <v>136</v>
      </c>
      <c r="N511" s="162" t="s">
        <v>136</v>
      </c>
      <c r="O511" s="162" t="s">
        <v>136</v>
      </c>
      <c r="P511" s="162" t="s">
        <v>136</v>
      </c>
      <c r="Q511" s="162" t="s">
        <v>136</v>
      </c>
      <c r="R511" s="162" t="s">
        <v>136</v>
      </c>
      <c r="S511" s="162" t="s">
        <v>136</v>
      </c>
      <c r="T511" s="163">
        <f>SUM(T512:T516)</f>
        <v>28.678000000000001</v>
      </c>
      <c r="U511" s="163" t="s">
        <v>136</v>
      </c>
      <c r="V511" s="163" t="s">
        <v>136</v>
      </c>
      <c r="W511" s="163" t="s">
        <v>136</v>
      </c>
      <c r="X511" s="162" t="s">
        <v>136</v>
      </c>
      <c r="Y511" s="162" t="s">
        <v>136</v>
      </c>
      <c r="Z511" s="162" t="s">
        <v>136</v>
      </c>
      <c r="AA511" s="162" t="s">
        <v>136</v>
      </c>
      <c r="AB511" s="162" t="s">
        <v>136</v>
      </c>
      <c r="AC511" s="163">
        <f>SUM(AC512:AC516)</f>
        <v>30.234000000000002</v>
      </c>
      <c r="AD511" s="163" t="s">
        <v>136</v>
      </c>
      <c r="AE511" s="163" t="s">
        <v>136</v>
      </c>
      <c r="AF511" s="163" t="s">
        <v>136</v>
      </c>
      <c r="AG511" s="164" t="s">
        <v>136</v>
      </c>
      <c r="AH511" s="190"/>
    </row>
    <row r="512" spans="1:34" s="161" customFormat="1" ht="42.75" x14ac:dyDescent="0.2">
      <c r="A512" s="225" t="s">
        <v>146</v>
      </c>
      <c r="B512" s="226"/>
      <c r="C512" s="226"/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7"/>
      <c r="P512" s="154" t="s">
        <v>128</v>
      </c>
      <c r="Q512" s="155" t="s">
        <v>98</v>
      </c>
      <c r="R512" s="152">
        <v>75</v>
      </c>
      <c r="S512" s="152" t="s">
        <v>136</v>
      </c>
      <c r="T512" s="153">
        <v>3.5779999999999998</v>
      </c>
      <c r="U512" s="153">
        <f>T512/R512</f>
        <v>4.7706666666666668E-2</v>
      </c>
      <c r="V512" s="166" t="s">
        <v>136</v>
      </c>
      <c r="W512" s="166" t="s">
        <v>136</v>
      </c>
      <c r="X512" s="234" t="s">
        <v>136</v>
      </c>
      <c r="Y512" s="154" t="s">
        <v>128</v>
      </c>
      <c r="Z512" s="155" t="s">
        <v>98</v>
      </c>
      <c r="AA512" s="152">
        <v>75</v>
      </c>
      <c r="AB512" s="152" t="s">
        <v>136</v>
      </c>
      <c r="AC512" s="153">
        <v>3.9140000000000001</v>
      </c>
      <c r="AD512" s="153">
        <f>AC512/AA512</f>
        <v>5.2186666666666666E-2</v>
      </c>
      <c r="AE512" s="167" t="s">
        <v>136</v>
      </c>
      <c r="AF512" s="167" t="s">
        <v>136</v>
      </c>
      <c r="AG512" s="237" t="s">
        <v>136</v>
      </c>
      <c r="AH512" s="189"/>
    </row>
    <row r="513" spans="1:34" s="156" customFormat="1" x14ac:dyDescent="0.25">
      <c r="A513" s="228"/>
      <c r="B513" s="229"/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30"/>
      <c r="P513" s="154" t="s">
        <v>129</v>
      </c>
      <c r="Q513" s="155" t="s">
        <v>118</v>
      </c>
      <c r="R513" s="157">
        <v>64850</v>
      </c>
      <c r="S513" s="152" t="s">
        <v>136</v>
      </c>
      <c r="T513" s="153">
        <v>9.5500000000000007</v>
      </c>
      <c r="U513" s="153">
        <f>T513/R513</f>
        <v>1.4726291441788744E-4</v>
      </c>
      <c r="V513" s="153" t="s">
        <v>136</v>
      </c>
      <c r="W513" s="153" t="s">
        <v>136</v>
      </c>
      <c r="X513" s="235"/>
      <c r="Y513" s="154" t="s">
        <v>129</v>
      </c>
      <c r="Z513" s="155" t="s">
        <v>118</v>
      </c>
      <c r="AA513" s="152">
        <v>64850</v>
      </c>
      <c r="AB513" s="152" t="s">
        <v>136</v>
      </c>
      <c r="AC513" s="153">
        <v>10.039999999999999</v>
      </c>
      <c r="AD513" s="153">
        <f>AC513/AA513</f>
        <v>1.5481881264456436E-4</v>
      </c>
      <c r="AE513" s="167" t="s">
        <v>136</v>
      </c>
      <c r="AF513" s="167" t="s">
        <v>136</v>
      </c>
      <c r="AG513" s="238"/>
      <c r="AH513" s="188"/>
    </row>
    <row r="514" spans="1:34" s="156" customFormat="1" x14ac:dyDescent="0.25">
      <c r="A514" s="228"/>
      <c r="B514" s="229"/>
      <c r="C514" s="229"/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30"/>
      <c r="P514" s="154" t="s">
        <v>101</v>
      </c>
      <c r="Q514" s="155" t="s">
        <v>113</v>
      </c>
      <c r="R514" s="157">
        <v>1000</v>
      </c>
      <c r="S514" s="152" t="s">
        <v>136</v>
      </c>
      <c r="T514" s="153">
        <v>7.3</v>
      </c>
      <c r="U514" s="153">
        <f>T514/R514</f>
        <v>7.3000000000000001E-3</v>
      </c>
      <c r="V514" s="153" t="s">
        <v>136</v>
      </c>
      <c r="W514" s="153" t="s">
        <v>136</v>
      </c>
      <c r="X514" s="235"/>
      <c r="Y514" s="154" t="s">
        <v>101</v>
      </c>
      <c r="Z514" s="155" t="s">
        <v>113</v>
      </c>
      <c r="AA514" s="152">
        <v>1000</v>
      </c>
      <c r="AB514" s="152" t="s">
        <v>136</v>
      </c>
      <c r="AC514" s="153">
        <v>7.68</v>
      </c>
      <c r="AD514" s="153">
        <f>AC514/AA514</f>
        <v>7.6799999999999993E-3</v>
      </c>
      <c r="AE514" s="167" t="s">
        <v>136</v>
      </c>
      <c r="AF514" s="167" t="s">
        <v>136</v>
      </c>
      <c r="AG514" s="238"/>
      <c r="AH514" s="188"/>
    </row>
    <row r="515" spans="1:34" s="156" customFormat="1" ht="28.5" x14ac:dyDescent="0.25">
      <c r="A515" s="228"/>
      <c r="B515" s="229"/>
      <c r="C515" s="229"/>
      <c r="D515" s="229"/>
      <c r="E515" s="229"/>
      <c r="F515" s="229"/>
      <c r="G515" s="229"/>
      <c r="H515" s="229"/>
      <c r="I515" s="229"/>
      <c r="J515" s="229"/>
      <c r="K515" s="229"/>
      <c r="L515" s="229"/>
      <c r="M515" s="229"/>
      <c r="N515" s="229"/>
      <c r="O515" s="230"/>
      <c r="P515" s="154" t="s">
        <v>130</v>
      </c>
      <c r="Q515" s="155" t="s">
        <v>113</v>
      </c>
      <c r="R515" s="157">
        <v>5</v>
      </c>
      <c r="S515" s="152" t="s">
        <v>136</v>
      </c>
      <c r="T515" s="153">
        <v>6.75</v>
      </c>
      <c r="U515" s="153">
        <f>T515/R515</f>
        <v>1.35</v>
      </c>
      <c r="V515" s="153" t="s">
        <v>136</v>
      </c>
      <c r="W515" s="153" t="s">
        <v>136</v>
      </c>
      <c r="X515" s="235"/>
      <c r="Y515" s="154" t="s">
        <v>130</v>
      </c>
      <c r="Z515" s="155" t="s">
        <v>113</v>
      </c>
      <c r="AA515" s="152">
        <v>5</v>
      </c>
      <c r="AB515" s="152" t="s">
        <v>136</v>
      </c>
      <c r="AC515" s="153">
        <v>7.1</v>
      </c>
      <c r="AD515" s="153">
        <f>AC515/AA515</f>
        <v>1.42</v>
      </c>
      <c r="AE515" s="167" t="s">
        <v>136</v>
      </c>
      <c r="AF515" s="167" t="s">
        <v>136</v>
      </c>
      <c r="AG515" s="238"/>
      <c r="AH515" s="188"/>
    </row>
    <row r="516" spans="1:34" s="161" customFormat="1" ht="28.5" x14ac:dyDescent="0.2">
      <c r="A516" s="231"/>
      <c r="B516" s="232"/>
      <c r="C516" s="232"/>
      <c r="D516" s="232"/>
      <c r="E516" s="232"/>
      <c r="F516" s="232"/>
      <c r="G516" s="232"/>
      <c r="H516" s="232"/>
      <c r="I516" s="232"/>
      <c r="J516" s="232"/>
      <c r="K516" s="232"/>
      <c r="L516" s="232"/>
      <c r="M516" s="232"/>
      <c r="N516" s="232"/>
      <c r="O516" s="233"/>
      <c r="P516" s="154" t="s">
        <v>132</v>
      </c>
      <c r="Q516" s="155" t="s">
        <v>98</v>
      </c>
      <c r="R516" s="152">
        <v>549.79999999999995</v>
      </c>
      <c r="S516" s="152" t="s">
        <v>136</v>
      </c>
      <c r="T516" s="153">
        <v>1.5</v>
      </c>
      <c r="U516" s="168">
        <f>T516/R516</f>
        <v>2.7282648235722085E-3</v>
      </c>
      <c r="V516" s="153" t="s">
        <v>136</v>
      </c>
      <c r="W516" s="153" t="s">
        <v>136</v>
      </c>
      <c r="X516" s="236"/>
      <c r="Y516" s="154" t="s">
        <v>132</v>
      </c>
      <c r="Z516" s="155" t="s">
        <v>98</v>
      </c>
      <c r="AA516" s="152">
        <v>549.79999999999995</v>
      </c>
      <c r="AB516" s="152" t="s">
        <v>136</v>
      </c>
      <c r="AC516" s="153">
        <v>1.5</v>
      </c>
      <c r="AD516" s="168">
        <f>AC516/AA516</f>
        <v>2.7282648235722085E-3</v>
      </c>
      <c r="AE516" s="167" t="s">
        <v>136</v>
      </c>
      <c r="AF516" s="167" t="s">
        <v>136</v>
      </c>
      <c r="AG516" s="239"/>
      <c r="AH516" s="189"/>
    </row>
    <row r="517" spans="1:34" s="62" customFormat="1" ht="15" x14ac:dyDescent="0.25">
      <c r="A517" s="121" t="s">
        <v>136</v>
      </c>
      <c r="B517" s="121" t="s">
        <v>136</v>
      </c>
      <c r="C517" s="121" t="s">
        <v>136</v>
      </c>
      <c r="D517" s="121" t="s">
        <v>136</v>
      </c>
      <c r="E517" s="121" t="s">
        <v>136</v>
      </c>
      <c r="F517" s="121" t="s">
        <v>136</v>
      </c>
      <c r="G517" s="121" t="s">
        <v>136</v>
      </c>
      <c r="H517" s="121" t="s">
        <v>136</v>
      </c>
      <c r="I517" s="121" t="s">
        <v>136</v>
      </c>
      <c r="J517" s="121" t="s">
        <v>136</v>
      </c>
      <c r="K517" s="121" t="s">
        <v>136</v>
      </c>
      <c r="L517" s="121" t="s">
        <v>136</v>
      </c>
      <c r="M517" s="121" t="s">
        <v>136</v>
      </c>
      <c r="N517" s="121" t="s">
        <v>136</v>
      </c>
      <c r="O517" s="121" t="s">
        <v>136</v>
      </c>
      <c r="P517" s="121" t="s">
        <v>136</v>
      </c>
      <c r="Q517" s="121" t="s">
        <v>136</v>
      </c>
      <c r="R517" s="121" t="s">
        <v>136</v>
      </c>
      <c r="S517" s="121" t="s">
        <v>136</v>
      </c>
      <c r="T517" s="67" t="s">
        <v>136</v>
      </c>
      <c r="U517" s="67" t="s">
        <v>136</v>
      </c>
      <c r="V517" s="67" t="s">
        <v>136</v>
      </c>
      <c r="W517" s="67" t="s">
        <v>136</v>
      </c>
      <c r="X517" s="121" t="s">
        <v>136</v>
      </c>
      <c r="Y517" s="121" t="s">
        <v>136</v>
      </c>
      <c r="Z517" s="121" t="s">
        <v>136</v>
      </c>
      <c r="AA517" s="121" t="s">
        <v>136</v>
      </c>
      <c r="AB517" s="121" t="s">
        <v>136</v>
      </c>
      <c r="AC517" s="67" t="s">
        <v>136</v>
      </c>
      <c r="AD517" s="67" t="s">
        <v>136</v>
      </c>
      <c r="AE517" s="67" t="s">
        <v>136</v>
      </c>
      <c r="AF517" s="67" t="s">
        <v>136</v>
      </c>
      <c r="AG517" s="122" t="s">
        <v>136</v>
      </c>
      <c r="AH517" s="190"/>
    </row>
    <row r="518" spans="1:34" s="165" customFormat="1" ht="14.25" x14ac:dyDescent="0.2">
      <c r="A518" s="162" t="s">
        <v>136</v>
      </c>
      <c r="B518" s="162" t="s">
        <v>107</v>
      </c>
      <c r="C518" s="162" t="s">
        <v>136</v>
      </c>
      <c r="D518" s="162" t="s">
        <v>136</v>
      </c>
      <c r="E518" s="162" t="s">
        <v>136</v>
      </c>
      <c r="F518" s="162" t="s">
        <v>136</v>
      </c>
      <c r="G518" s="162" t="s">
        <v>136</v>
      </c>
      <c r="H518" s="162" t="s">
        <v>136</v>
      </c>
      <c r="I518" s="162" t="s">
        <v>136</v>
      </c>
      <c r="J518" s="162" t="s">
        <v>136</v>
      </c>
      <c r="K518" s="162" t="s">
        <v>136</v>
      </c>
      <c r="L518" s="162" t="s">
        <v>136</v>
      </c>
      <c r="M518" s="162" t="s">
        <v>136</v>
      </c>
      <c r="N518" s="162" t="s">
        <v>136</v>
      </c>
      <c r="O518" s="162" t="s">
        <v>136</v>
      </c>
      <c r="P518" s="162" t="s">
        <v>136</v>
      </c>
      <c r="Q518" s="162" t="s">
        <v>136</v>
      </c>
      <c r="R518" s="162" t="s">
        <v>136</v>
      </c>
      <c r="S518" s="162" t="s">
        <v>136</v>
      </c>
      <c r="T518" s="163">
        <f>SUM(T519:T526)</f>
        <v>662.63800000000003</v>
      </c>
      <c r="U518" s="163" t="s">
        <v>136</v>
      </c>
      <c r="V518" s="163" t="s">
        <v>136</v>
      </c>
      <c r="W518" s="163" t="s">
        <v>136</v>
      </c>
      <c r="X518" s="162" t="s">
        <v>136</v>
      </c>
      <c r="Y518" s="162" t="s">
        <v>136</v>
      </c>
      <c r="Z518" s="162" t="s">
        <v>136</v>
      </c>
      <c r="AA518" s="162" t="s">
        <v>136</v>
      </c>
      <c r="AB518" s="162" t="s">
        <v>136</v>
      </c>
      <c r="AC518" s="163">
        <f>SUM(AC519:AC526)</f>
        <v>1057.79</v>
      </c>
      <c r="AD518" s="163" t="s">
        <v>136</v>
      </c>
      <c r="AE518" s="163" t="s">
        <v>136</v>
      </c>
      <c r="AF518" s="163" t="s">
        <v>136</v>
      </c>
      <c r="AG518" s="164" t="s">
        <v>136</v>
      </c>
      <c r="AH518" s="190"/>
    </row>
    <row r="519" spans="1:34" s="161" customFormat="1" ht="42.75" x14ac:dyDescent="0.2">
      <c r="A519" s="209" t="s">
        <v>199</v>
      </c>
      <c r="B519" s="209"/>
      <c r="C519" s="209"/>
      <c r="D519" s="209"/>
      <c r="E519" s="209"/>
      <c r="F519" s="209"/>
      <c r="G519" s="209"/>
      <c r="H519" s="209"/>
      <c r="I519" s="209"/>
      <c r="J519" s="209"/>
      <c r="K519" s="209"/>
      <c r="L519" s="209"/>
      <c r="M519" s="209"/>
      <c r="N519" s="209"/>
      <c r="O519" s="209"/>
      <c r="P519" s="154" t="s">
        <v>128</v>
      </c>
      <c r="Q519" s="155" t="s">
        <v>98</v>
      </c>
      <c r="R519" s="152">
        <v>75</v>
      </c>
      <c r="S519" s="152" t="s">
        <v>136</v>
      </c>
      <c r="T519" s="153">
        <v>3.5779999999999998</v>
      </c>
      <c r="U519" s="153">
        <f>T519/R519</f>
        <v>4.7706666666666668E-2</v>
      </c>
      <c r="V519" s="169" t="s">
        <v>136</v>
      </c>
      <c r="W519" s="169" t="s">
        <v>136</v>
      </c>
      <c r="X519" s="209" t="s">
        <v>136</v>
      </c>
      <c r="Y519" s="154" t="s">
        <v>128</v>
      </c>
      <c r="Z519" s="155" t="s">
        <v>98</v>
      </c>
      <c r="AA519" s="152">
        <v>75</v>
      </c>
      <c r="AB519" s="152" t="s">
        <v>136</v>
      </c>
      <c r="AC519" s="153">
        <v>3.9140000000000001</v>
      </c>
      <c r="AD519" s="153">
        <f>AC519/AA519</f>
        <v>5.2186666666666666E-2</v>
      </c>
      <c r="AE519" s="169" t="s">
        <v>136</v>
      </c>
      <c r="AF519" s="169" t="s">
        <v>136</v>
      </c>
      <c r="AG519" s="210" t="s">
        <v>136</v>
      </c>
      <c r="AH519" s="189"/>
    </row>
    <row r="520" spans="1:34" s="161" customFormat="1" x14ac:dyDescent="0.2">
      <c r="A520" s="209"/>
      <c r="B520" s="209"/>
      <c r="C520" s="209"/>
      <c r="D520" s="209"/>
      <c r="E520" s="209"/>
      <c r="F520" s="209"/>
      <c r="G520" s="209"/>
      <c r="H520" s="209"/>
      <c r="I520" s="209"/>
      <c r="J520" s="209"/>
      <c r="K520" s="209"/>
      <c r="L520" s="209"/>
      <c r="M520" s="209"/>
      <c r="N520" s="209"/>
      <c r="O520" s="209"/>
      <c r="P520" s="154" t="s">
        <v>129</v>
      </c>
      <c r="Q520" s="155" t="s">
        <v>118</v>
      </c>
      <c r="R520" s="157">
        <v>64850</v>
      </c>
      <c r="S520" s="152" t="s">
        <v>136</v>
      </c>
      <c r="T520" s="153">
        <v>9.5500000000000007</v>
      </c>
      <c r="U520" s="153">
        <f>T520/R520</f>
        <v>1.4726291441788744E-4</v>
      </c>
      <c r="V520" s="169" t="s">
        <v>136</v>
      </c>
      <c r="W520" s="169" t="s">
        <v>136</v>
      </c>
      <c r="X520" s="209"/>
      <c r="Y520" s="154" t="s">
        <v>129</v>
      </c>
      <c r="Z520" s="155" t="s">
        <v>118</v>
      </c>
      <c r="AA520" s="152">
        <v>64850</v>
      </c>
      <c r="AB520" s="152" t="s">
        <v>136</v>
      </c>
      <c r="AC520" s="153">
        <v>10.039999999999999</v>
      </c>
      <c r="AD520" s="153">
        <f>AC520/AA520</f>
        <v>1.5481881264456436E-4</v>
      </c>
      <c r="AE520" s="169" t="s">
        <v>136</v>
      </c>
      <c r="AF520" s="169" t="s">
        <v>136</v>
      </c>
      <c r="AG520" s="210"/>
      <c r="AH520" s="189"/>
    </row>
    <row r="521" spans="1:34" s="161" customFormat="1" x14ac:dyDescent="0.2">
      <c r="A521" s="209"/>
      <c r="B521" s="209"/>
      <c r="C521" s="209"/>
      <c r="D521" s="209"/>
      <c r="E521" s="209"/>
      <c r="F521" s="209"/>
      <c r="G521" s="209"/>
      <c r="H521" s="209"/>
      <c r="I521" s="209"/>
      <c r="J521" s="209"/>
      <c r="K521" s="209"/>
      <c r="L521" s="209"/>
      <c r="M521" s="209"/>
      <c r="N521" s="209"/>
      <c r="O521" s="209"/>
      <c r="P521" s="154" t="s">
        <v>101</v>
      </c>
      <c r="Q521" s="155" t="s">
        <v>113</v>
      </c>
      <c r="R521" s="157">
        <v>1004</v>
      </c>
      <c r="S521" s="152" t="s">
        <v>136</v>
      </c>
      <c r="T521" s="153">
        <v>7.34</v>
      </c>
      <c r="U521" s="153">
        <f>T521/R521</f>
        <v>7.3107569721115534E-3</v>
      </c>
      <c r="V521" s="169" t="s">
        <v>136</v>
      </c>
      <c r="W521" s="169" t="s">
        <v>136</v>
      </c>
      <c r="X521" s="209"/>
      <c r="Y521" s="154" t="s">
        <v>101</v>
      </c>
      <c r="Z521" s="155" t="s">
        <v>113</v>
      </c>
      <c r="AA521" s="152">
        <v>1000</v>
      </c>
      <c r="AB521" s="152" t="s">
        <v>136</v>
      </c>
      <c r="AC521" s="153">
        <v>7.68</v>
      </c>
      <c r="AD521" s="153">
        <f>AC521/AA521</f>
        <v>7.6799999999999993E-3</v>
      </c>
      <c r="AE521" s="169" t="s">
        <v>136</v>
      </c>
      <c r="AF521" s="169" t="s">
        <v>136</v>
      </c>
      <c r="AG521" s="210"/>
      <c r="AH521" s="189"/>
    </row>
    <row r="522" spans="1:34" s="161" customFormat="1" ht="28.5" x14ac:dyDescent="0.2">
      <c r="A522" s="209"/>
      <c r="B522" s="209"/>
      <c r="C522" s="209"/>
      <c r="D522" s="209"/>
      <c r="E522" s="209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154" t="s">
        <v>130</v>
      </c>
      <c r="Q522" s="155" t="s">
        <v>113</v>
      </c>
      <c r="R522" s="157">
        <v>5</v>
      </c>
      <c r="S522" s="152" t="s">
        <v>136</v>
      </c>
      <c r="T522" s="153">
        <v>6.75</v>
      </c>
      <c r="U522" s="153">
        <f>T522/R522</f>
        <v>1.35</v>
      </c>
      <c r="V522" s="169" t="s">
        <v>136</v>
      </c>
      <c r="W522" s="169" t="s">
        <v>136</v>
      </c>
      <c r="X522" s="209"/>
      <c r="Y522" s="154" t="s">
        <v>130</v>
      </c>
      <c r="Z522" s="155" t="s">
        <v>113</v>
      </c>
      <c r="AA522" s="152">
        <v>5</v>
      </c>
      <c r="AB522" s="152" t="s">
        <v>136</v>
      </c>
      <c r="AC522" s="153">
        <v>7.1</v>
      </c>
      <c r="AD522" s="153">
        <f>AC522/AA522</f>
        <v>1.42</v>
      </c>
      <c r="AE522" s="169" t="s">
        <v>136</v>
      </c>
      <c r="AF522" s="169" t="s">
        <v>136</v>
      </c>
      <c r="AG522" s="210"/>
      <c r="AH522" s="189"/>
    </row>
    <row r="523" spans="1:34" s="161" customFormat="1" ht="28.5" x14ac:dyDescent="0.2">
      <c r="A523" s="209"/>
      <c r="B523" s="209"/>
      <c r="C523" s="209"/>
      <c r="D523" s="209"/>
      <c r="E523" s="209"/>
      <c r="F523" s="209"/>
      <c r="G523" s="209"/>
      <c r="H523" s="209"/>
      <c r="I523" s="209"/>
      <c r="J523" s="209"/>
      <c r="K523" s="209"/>
      <c r="L523" s="209"/>
      <c r="M523" s="209"/>
      <c r="N523" s="209"/>
      <c r="O523" s="209"/>
      <c r="P523" s="154" t="s">
        <v>132</v>
      </c>
      <c r="Q523" s="155" t="s">
        <v>98</v>
      </c>
      <c r="R523" s="152">
        <v>549.79999999999995</v>
      </c>
      <c r="S523" s="152" t="s">
        <v>136</v>
      </c>
      <c r="T523" s="153">
        <v>1.5</v>
      </c>
      <c r="U523" s="168">
        <f>T523/R523</f>
        <v>2.7282648235722085E-3</v>
      </c>
      <c r="V523" s="169" t="s">
        <v>136</v>
      </c>
      <c r="W523" s="169" t="s">
        <v>136</v>
      </c>
      <c r="X523" s="209"/>
      <c r="Y523" s="154" t="s">
        <v>132</v>
      </c>
      <c r="Z523" s="155" t="s">
        <v>98</v>
      </c>
      <c r="AA523" s="152">
        <v>549.79999999999995</v>
      </c>
      <c r="AB523" s="152" t="s">
        <v>136</v>
      </c>
      <c r="AC523" s="153">
        <v>1.5</v>
      </c>
      <c r="AD523" s="168">
        <f>AC523/AA523</f>
        <v>2.7282648235722085E-3</v>
      </c>
      <c r="AE523" s="169" t="s">
        <v>136</v>
      </c>
      <c r="AF523" s="169" t="s">
        <v>136</v>
      </c>
      <c r="AG523" s="210"/>
      <c r="AH523" s="189"/>
    </row>
    <row r="524" spans="1:34" s="161" customFormat="1" ht="28.5" x14ac:dyDescent="0.2">
      <c r="A524" s="209"/>
      <c r="B524" s="209"/>
      <c r="C524" s="209"/>
      <c r="D524" s="209"/>
      <c r="E524" s="209"/>
      <c r="F524" s="209"/>
      <c r="G524" s="209"/>
      <c r="H524" s="209"/>
      <c r="I524" s="209"/>
      <c r="J524" s="209"/>
      <c r="K524" s="209"/>
      <c r="L524" s="209"/>
      <c r="M524" s="209"/>
      <c r="N524" s="209"/>
      <c r="O524" s="209"/>
      <c r="P524" s="154" t="s">
        <v>103</v>
      </c>
      <c r="Q524" s="155" t="s">
        <v>98</v>
      </c>
      <c r="R524" s="152">
        <v>13</v>
      </c>
      <c r="S524" s="157">
        <v>156000</v>
      </c>
      <c r="T524" s="158">
        <v>472.56400000000002</v>
      </c>
      <c r="U524" s="158">
        <v>3029.2564102564106</v>
      </c>
      <c r="V524" s="169" t="s">
        <v>136</v>
      </c>
      <c r="W524" s="169" t="s">
        <v>136</v>
      </c>
      <c r="X524" s="209"/>
      <c r="Y524" s="154" t="s">
        <v>13</v>
      </c>
      <c r="Z524" s="155" t="s">
        <v>98</v>
      </c>
      <c r="AA524" s="152">
        <v>18</v>
      </c>
      <c r="AB524" s="152">
        <v>270000</v>
      </c>
      <c r="AC524" s="153">
        <v>349.50400000000002</v>
      </c>
      <c r="AD524" s="153">
        <v>1294.4592592592594</v>
      </c>
      <c r="AE524" s="169" t="s">
        <v>136</v>
      </c>
      <c r="AF524" s="169" t="s">
        <v>136</v>
      </c>
      <c r="AG524" s="210"/>
      <c r="AH524" s="189"/>
    </row>
    <row r="525" spans="1:34" s="161" customFormat="1" ht="28.5" x14ac:dyDescent="0.2">
      <c r="A525" s="209"/>
      <c r="B525" s="209"/>
      <c r="C525" s="209"/>
      <c r="D525" s="209"/>
      <c r="E525" s="209"/>
      <c r="F525" s="209"/>
      <c r="G525" s="209"/>
      <c r="H525" s="209"/>
      <c r="I525" s="209"/>
      <c r="J525" s="209"/>
      <c r="K525" s="209"/>
      <c r="L525" s="209"/>
      <c r="M525" s="209"/>
      <c r="N525" s="209"/>
      <c r="O525" s="209"/>
      <c r="P525" s="154" t="s">
        <v>13</v>
      </c>
      <c r="Q525" s="155" t="s">
        <v>98</v>
      </c>
      <c r="R525" s="152">
        <v>18</v>
      </c>
      <c r="S525" s="157">
        <v>198000</v>
      </c>
      <c r="T525" s="158">
        <v>161.35599999999999</v>
      </c>
      <c r="U525" s="158">
        <v>814.92929292929296</v>
      </c>
      <c r="V525" s="170" t="s">
        <v>136</v>
      </c>
      <c r="W525" s="170" t="s">
        <v>136</v>
      </c>
      <c r="X525" s="209"/>
      <c r="Y525" s="154" t="s">
        <v>103</v>
      </c>
      <c r="Z525" s="155" t="s">
        <v>98</v>
      </c>
      <c r="AA525" s="152">
        <v>18</v>
      </c>
      <c r="AB525" s="152">
        <v>176400</v>
      </c>
      <c r="AC525" s="153">
        <v>648.05200000000002</v>
      </c>
      <c r="AD525" s="153">
        <v>3673.764172335601</v>
      </c>
      <c r="AE525" s="169" t="s">
        <v>136</v>
      </c>
      <c r="AF525" s="169" t="s">
        <v>136</v>
      </c>
      <c r="AG525" s="210"/>
      <c r="AH525" s="189"/>
    </row>
    <row r="526" spans="1:34" s="161" customFormat="1" ht="28.5" x14ac:dyDescent="0.2">
      <c r="A526" s="209"/>
      <c r="B526" s="209"/>
      <c r="C526" s="209"/>
      <c r="D526" s="209"/>
      <c r="E526" s="209"/>
      <c r="F526" s="209"/>
      <c r="G526" s="209"/>
      <c r="H526" s="209"/>
      <c r="I526" s="209"/>
      <c r="J526" s="209"/>
      <c r="K526" s="209"/>
      <c r="L526" s="209"/>
      <c r="M526" s="209"/>
      <c r="N526" s="209"/>
      <c r="O526" s="209"/>
      <c r="P526" s="171" t="s">
        <v>136</v>
      </c>
      <c r="Q526" s="171" t="s">
        <v>136</v>
      </c>
      <c r="R526" s="155" t="s">
        <v>136</v>
      </c>
      <c r="S526" s="155" t="s">
        <v>136</v>
      </c>
      <c r="T526" s="170" t="s">
        <v>136</v>
      </c>
      <c r="U526" s="170" t="s">
        <v>136</v>
      </c>
      <c r="V526" s="170" t="s">
        <v>136</v>
      </c>
      <c r="W526" s="170" t="s">
        <v>136</v>
      </c>
      <c r="X526" s="209"/>
      <c r="Y526" s="154" t="s">
        <v>105</v>
      </c>
      <c r="Z526" s="155" t="s">
        <v>98</v>
      </c>
      <c r="AA526" s="152">
        <v>12</v>
      </c>
      <c r="AB526" s="152">
        <v>45241</v>
      </c>
      <c r="AC526" s="153">
        <v>30</v>
      </c>
      <c r="AD526" s="153">
        <v>663.11531575340962</v>
      </c>
      <c r="AE526" s="169" t="s">
        <v>136</v>
      </c>
      <c r="AF526" s="169" t="s">
        <v>136</v>
      </c>
      <c r="AG526" s="210"/>
      <c r="AH526" s="189"/>
    </row>
    <row r="527" spans="1:34" s="62" customFormat="1" ht="21.75" customHeight="1" x14ac:dyDescent="0.25">
      <c r="A527" s="211" t="s">
        <v>133</v>
      </c>
      <c r="B527" s="211"/>
      <c r="C527" s="211"/>
      <c r="D527" s="211"/>
      <c r="E527" s="211"/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190"/>
    </row>
    <row r="528" spans="1:34" s="165" customFormat="1" ht="14.25" x14ac:dyDescent="0.2">
      <c r="A528" s="162" t="s">
        <v>136</v>
      </c>
      <c r="B528" s="162" t="s">
        <v>107</v>
      </c>
      <c r="C528" s="172">
        <f>C480</f>
        <v>1257.1896999999999</v>
      </c>
      <c r="D528" s="172">
        <f t="shared" ref="D528:J528" si="41">D480</f>
        <v>12704536</v>
      </c>
      <c r="E528" s="172">
        <f t="shared" si="41"/>
        <v>428.15030999999988</v>
      </c>
      <c r="F528" s="173">
        <f t="shared" si="41"/>
        <v>0.34056142044434495</v>
      </c>
      <c r="G528" s="172">
        <f t="shared" si="41"/>
        <v>553.24660999999981</v>
      </c>
      <c r="H528" s="173">
        <f t="shared" si="41"/>
        <v>0.44006613321760418</v>
      </c>
      <c r="I528" s="172">
        <f t="shared" si="41"/>
        <v>699.19782500000031</v>
      </c>
      <c r="J528" s="173">
        <f t="shared" si="41"/>
        <v>0.55615936481185013</v>
      </c>
      <c r="K528" s="162" t="s">
        <v>136</v>
      </c>
      <c r="L528" s="162" t="s">
        <v>136</v>
      </c>
      <c r="M528" s="162" t="s">
        <v>136</v>
      </c>
      <c r="N528" s="162" t="s">
        <v>136</v>
      </c>
      <c r="O528" s="162" t="s">
        <v>136</v>
      </c>
      <c r="P528" s="162" t="s">
        <v>136</v>
      </c>
      <c r="Q528" s="162" t="s">
        <v>136</v>
      </c>
      <c r="R528" s="162" t="s">
        <v>136</v>
      </c>
      <c r="S528" s="162" t="s">
        <v>136</v>
      </c>
      <c r="T528" s="163">
        <f>SUM(T529:T537)</f>
        <v>2662.6392946800001</v>
      </c>
      <c r="U528" s="163" t="s">
        <v>136</v>
      </c>
      <c r="V528" s="163" t="s">
        <v>136</v>
      </c>
      <c r="W528" s="163" t="s">
        <v>136</v>
      </c>
      <c r="X528" s="162" t="s">
        <v>136</v>
      </c>
      <c r="Y528" s="162" t="s">
        <v>136</v>
      </c>
      <c r="Z528" s="162" t="s">
        <v>136</v>
      </c>
      <c r="AA528" s="162" t="s">
        <v>136</v>
      </c>
      <c r="AB528" s="162" t="s">
        <v>136</v>
      </c>
      <c r="AC528" s="163">
        <f>SUM(AC529:AC537)</f>
        <v>3057.7900000000009</v>
      </c>
      <c r="AD528" s="163" t="s">
        <v>136</v>
      </c>
      <c r="AE528" s="163" t="s">
        <v>136</v>
      </c>
      <c r="AF528" s="163" t="s">
        <v>136</v>
      </c>
      <c r="AG528" s="174" t="s">
        <v>136</v>
      </c>
      <c r="AH528" s="190"/>
    </row>
    <row r="529" spans="1:34" s="180" customFormat="1" ht="31.5" x14ac:dyDescent="0.2">
      <c r="A529" s="212" t="s">
        <v>133</v>
      </c>
      <c r="B529" s="212"/>
      <c r="C529" s="212"/>
      <c r="D529" s="212"/>
      <c r="E529" s="212"/>
      <c r="F529" s="212"/>
      <c r="G529" s="212"/>
      <c r="H529" s="212"/>
      <c r="I529" s="212"/>
      <c r="J529" s="212"/>
      <c r="K529" s="212"/>
      <c r="L529" s="212"/>
      <c r="M529" s="212"/>
      <c r="N529" s="212"/>
      <c r="O529" s="212"/>
      <c r="P529" s="175" t="s">
        <v>13</v>
      </c>
      <c r="Q529" s="176" t="s">
        <v>109</v>
      </c>
      <c r="R529" s="177">
        <v>251.83</v>
      </c>
      <c r="S529" s="178">
        <v>1735336</v>
      </c>
      <c r="T529" s="177">
        <v>2139.85729468</v>
      </c>
      <c r="U529" s="179">
        <f>T529/S529*1000000</f>
        <v>1233.1083402176871</v>
      </c>
      <c r="V529" s="177" t="s">
        <v>136</v>
      </c>
      <c r="W529" s="177" t="s">
        <v>136</v>
      </c>
      <c r="X529" s="212" t="s">
        <v>136</v>
      </c>
      <c r="Y529" s="175" t="s">
        <v>13</v>
      </c>
      <c r="Z529" s="176" t="s">
        <v>109</v>
      </c>
      <c r="AA529" s="176">
        <v>204.87899999999999</v>
      </c>
      <c r="AB529" s="176">
        <v>1758888</v>
      </c>
      <c r="AC529" s="177">
        <v>2310.9140000000002</v>
      </c>
      <c r="AD529" s="179">
        <f>AC529/AB529*1000000</f>
        <v>1313.8494321412168</v>
      </c>
      <c r="AE529" s="177" t="s">
        <v>136</v>
      </c>
      <c r="AF529" s="177" t="s">
        <v>136</v>
      </c>
      <c r="AG529" s="213" t="s">
        <v>136</v>
      </c>
      <c r="AH529" s="191"/>
    </row>
    <row r="530" spans="1:34" s="180" customFormat="1" x14ac:dyDescent="0.2">
      <c r="A530" s="212"/>
      <c r="B530" s="212"/>
      <c r="C530" s="212"/>
      <c r="D530" s="212"/>
      <c r="E530" s="212"/>
      <c r="F530" s="212"/>
      <c r="G530" s="212"/>
      <c r="H530" s="212"/>
      <c r="I530" s="212"/>
      <c r="J530" s="212"/>
      <c r="K530" s="212"/>
      <c r="L530" s="212"/>
      <c r="M530" s="212"/>
      <c r="N530" s="212"/>
      <c r="O530" s="212"/>
      <c r="P530" s="175" t="s">
        <v>125</v>
      </c>
      <c r="Q530" s="176" t="s">
        <v>113</v>
      </c>
      <c r="R530" s="181">
        <v>1346</v>
      </c>
      <c r="S530" s="177" t="s">
        <v>136</v>
      </c>
      <c r="T530" s="177">
        <v>9.02</v>
      </c>
      <c r="U530" s="182">
        <f>T530/R530</f>
        <v>6.7013372956909361E-3</v>
      </c>
      <c r="V530" s="177" t="s">
        <v>136</v>
      </c>
      <c r="W530" s="177" t="s">
        <v>136</v>
      </c>
      <c r="X530" s="212"/>
      <c r="Y530" s="175" t="s">
        <v>125</v>
      </c>
      <c r="Z530" s="176" t="s">
        <v>113</v>
      </c>
      <c r="AA530" s="181">
        <v>1375</v>
      </c>
      <c r="AB530" s="176" t="s">
        <v>136</v>
      </c>
      <c r="AC530" s="177">
        <v>9.5500000000000007</v>
      </c>
      <c r="AD530" s="182">
        <f t="shared" ref="AD530:AD535" si="42">AC530/AA530</f>
        <v>6.9454545454545463E-3</v>
      </c>
      <c r="AE530" s="177" t="s">
        <v>136</v>
      </c>
      <c r="AF530" s="177" t="s">
        <v>136</v>
      </c>
      <c r="AG530" s="213"/>
      <c r="AH530" s="191"/>
    </row>
    <row r="531" spans="1:34" s="180" customFormat="1" ht="31.5" x14ac:dyDescent="0.2">
      <c r="A531" s="212"/>
      <c r="B531" s="212"/>
      <c r="C531" s="212"/>
      <c r="D531" s="212"/>
      <c r="E531" s="212"/>
      <c r="F531" s="212"/>
      <c r="G531" s="212"/>
      <c r="H531" s="212"/>
      <c r="I531" s="212"/>
      <c r="J531" s="212"/>
      <c r="K531" s="212"/>
      <c r="L531" s="212"/>
      <c r="M531" s="212"/>
      <c r="N531" s="212"/>
      <c r="O531" s="212"/>
      <c r="P531" s="175" t="s">
        <v>114</v>
      </c>
      <c r="Q531" s="176" t="s">
        <v>113</v>
      </c>
      <c r="R531" s="181">
        <v>7</v>
      </c>
      <c r="S531" s="177" t="s">
        <v>136</v>
      </c>
      <c r="T531" s="177">
        <v>10.15</v>
      </c>
      <c r="U531" s="182">
        <f t="shared" ref="U531:U536" si="43">T531/R531</f>
        <v>1.45</v>
      </c>
      <c r="V531" s="177" t="s">
        <v>136</v>
      </c>
      <c r="W531" s="177" t="s">
        <v>136</v>
      </c>
      <c r="X531" s="212"/>
      <c r="Y531" s="175" t="s">
        <v>114</v>
      </c>
      <c r="Z531" s="176" t="s">
        <v>113</v>
      </c>
      <c r="AA531" s="181">
        <v>15</v>
      </c>
      <c r="AB531" s="176" t="s">
        <v>136</v>
      </c>
      <c r="AC531" s="177">
        <v>23.9</v>
      </c>
      <c r="AD531" s="182">
        <f t="shared" si="42"/>
        <v>1.5933333333333333</v>
      </c>
      <c r="AE531" s="177" t="s">
        <v>136</v>
      </c>
      <c r="AF531" s="177" t="s">
        <v>136</v>
      </c>
      <c r="AG531" s="213"/>
      <c r="AH531" s="191"/>
    </row>
    <row r="532" spans="1:34" s="180" customFormat="1" x14ac:dyDescent="0.2">
      <c r="A532" s="212"/>
      <c r="B532" s="212"/>
      <c r="C532" s="212"/>
      <c r="D532" s="212"/>
      <c r="E532" s="212"/>
      <c r="F532" s="212"/>
      <c r="G532" s="212"/>
      <c r="H532" s="212"/>
      <c r="I532" s="212"/>
      <c r="J532" s="212"/>
      <c r="K532" s="212"/>
      <c r="L532" s="212"/>
      <c r="M532" s="212"/>
      <c r="N532" s="212"/>
      <c r="O532" s="212"/>
      <c r="P532" s="175" t="s">
        <v>115</v>
      </c>
      <c r="Q532" s="176" t="s">
        <v>126</v>
      </c>
      <c r="R532" s="181">
        <v>1945</v>
      </c>
      <c r="S532" s="177" t="s">
        <v>136</v>
      </c>
      <c r="T532" s="177">
        <v>2.5299999999999998</v>
      </c>
      <c r="U532" s="182">
        <f t="shared" si="43"/>
        <v>1.300771208226221E-3</v>
      </c>
      <c r="V532" s="177" t="s">
        <v>136</v>
      </c>
      <c r="W532" s="177" t="s">
        <v>136</v>
      </c>
      <c r="X532" s="212"/>
      <c r="Y532" s="175" t="s">
        <v>115</v>
      </c>
      <c r="Z532" s="176" t="s">
        <v>126</v>
      </c>
      <c r="AA532" s="181">
        <v>2700</v>
      </c>
      <c r="AB532" s="176" t="s">
        <v>136</v>
      </c>
      <c r="AC532" s="177">
        <v>3.45</v>
      </c>
      <c r="AD532" s="182">
        <f t="shared" si="42"/>
        <v>1.2777777777777779E-3</v>
      </c>
      <c r="AE532" s="177" t="s">
        <v>136</v>
      </c>
      <c r="AF532" s="177" t="s">
        <v>136</v>
      </c>
      <c r="AG532" s="213"/>
      <c r="AH532" s="191"/>
    </row>
    <row r="533" spans="1:34" s="180" customFormat="1" x14ac:dyDescent="0.2">
      <c r="A533" s="212"/>
      <c r="B533" s="212"/>
      <c r="C533" s="212"/>
      <c r="D533" s="212"/>
      <c r="E533" s="212"/>
      <c r="F533" s="212"/>
      <c r="G533" s="212"/>
      <c r="H533" s="212"/>
      <c r="I533" s="212"/>
      <c r="J533" s="212"/>
      <c r="K533" s="212"/>
      <c r="L533" s="212"/>
      <c r="M533" s="212"/>
      <c r="N533" s="212"/>
      <c r="O533" s="212"/>
      <c r="P533" s="175" t="s">
        <v>117</v>
      </c>
      <c r="Q533" s="176" t="s">
        <v>118</v>
      </c>
      <c r="R533" s="181">
        <v>72782</v>
      </c>
      <c r="S533" s="177" t="s">
        <v>136</v>
      </c>
      <c r="T533" s="177">
        <v>19.09</v>
      </c>
      <c r="U533" s="183">
        <f t="shared" si="43"/>
        <v>2.6229012667967352E-4</v>
      </c>
      <c r="V533" s="177" t="s">
        <v>136</v>
      </c>
      <c r="W533" s="177" t="s">
        <v>136</v>
      </c>
      <c r="X533" s="212"/>
      <c r="Y533" s="175" t="s">
        <v>117</v>
      </c>
      <c r="Z533" s="176" t="s">
        <v>118</v>
      </c>
      <c r="AA533" s="181">
        <v>76715</v>
      </c>
      <c r="AB533" s="176" t="s">
        <v>136</v>
      </c>
      <c r="AC533" s="177">
        <v>26.509999999999998</v>
      </c>
      <c r="AD533" s="183">
        <f t="shared" si="42"/>
        <v>3.455647526559343E-4</v>
      </c>
      <c r="AE533" s="177" t="s">
        <v>136</v>
      </c>
      <c r="AF533" s="177" t="s">
        <v>136</v>
      </c>
      <c r="AG533" s="213"/>
      <c r="AH533" s="191"/>
    </row>
    <row r="534" spans="1:34" s="180" customFormat="1" ht="47.25" x14ac:dyDescent="0.2">
      <c r="A534" s="212"/>
      <c r="B534" s="212"/>
      <c r="C534" s="212"/>
      <c r="D534" s="212"/>
      <c r="E534" s="212"/>
      <c r="F534" s="212"/>
      <c r="G534" s="212"/>
      <c r="H534" s="212"/>
      <c r="I534" s="212"/>
      <c r="J534" s="212"/>
      <c r="K534" s="212"/>
      <c r="L534" s="212"/>
      <c r="M534" s="212"/>
      <c r="N534" s="212"/>
      <c r="O534" s="212"/>
      <c r="P534" s="175" t="s">
        <v>119</v>
      </c>
      <c r="Q534" s="176" t="s">
        <v>113</v>
      </c>
      <c r="R534" s="181">
        <v>30</v>
      </c>
      <c r="S534" s="177" t="s">
        <v>136</v>
      </c>
      <c r="T534" s="177">
        <v>4.3499999999999988</v>
      </c>
      <c r="U534" s="182">
        <f t="shared" si="43"/>
        <v>0.14499999999999996</v>
      </c>
      <c r="V534" s="177" t="s">
        <v>136</v>
      </c>
      <c r="W534" s="177" t="s">
        <v>136</v>
      </c>
      <c r="X534" s="212"/>
      <c r="Y534" s="175" t="s">
        <v>128</v>
      </c>
      <c r="Z534" s="176" t="s">
        <v>98</v>
      </c>
      <c r="AA534" s="181">
        <v>75</v>
      </c>
      <c r="AB534" s="176" t="s">
        <v>136</v>
      </c>
      <c r="AC534" s="177">
        <v>3.9140000000000001</v>
      </c>
      <c r="AD534" s="182">
        <f t="shared" si="42"/>
        <v>5.2186666666666666E-2</v>
      </c>
      <c r="AE534" s="177" t="s">
        <v>136</v>
      </c>
      <c r="AF534" s="177" t="s">
        <v>136</v>
      </c>
      <c r="AG534" s="213"/>
      <c r="AH534" s="191"/>
    </row>
    <row r="535" spans="1:34" s="180" customFormat="1" ht="47.25" x14ac:dyDescent="0.2">
      <c r="A535" s="212"/>
      <c r="B535" s="212"/>
      <c r="C535" s="212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  <c r="O535" s="212"/>
      <c r="P535" s="175" t="s">
        <v>128</v>
      </c>
      <c r="Q535" s="176" t="s">
        <v>98</v>
      </c>
      <c r="R535" s="181">
        <v>75</v>
      </c>
      <c r="S535" s="177" t="s">
        <v>136</v>
      </c>
      <c r="T535" s="177">
        <v>3.5779999999999998</v>
      </c>
      <c r="U535" s="182">
        <f t="shared" si="43"/>
        <v>4.7706666666666668E-2</v>
      </c>
      <c r="V535" s="177" t="s">
        <v>136</v>
      </c>
      <c r="W535" s="177" t="s">
        <v>136</v>
      </c>
      <c r="X535" s="212"/>
      <c r="Y535" s="175" t="s">
        <v>132</v>
      </c>
      <c r="Z535" s="176" t="s">
        <v>98</v>
      </c>
      <c r="AA535" s="176">
        <v>549.79999999999995</v>
      </c>
      <c r="AB535" s="176" t="s">
        <v>136</v>
      </c>
      <c r="AC535" s="177">
        <v>1.5</v>
      </c>
      <c r="AD535" s="182">
        <f t="shared" si="42"/>
        <v>2.7282648235722085E-3</v>
      </c>
      <c r="AE535" s="177" t="s">
        <v>136</v>
      </c>
      <c r="AF535" s="177" t="s">
        <v>136</v>
      </c>
      <c r="AG535" s="213"/>
      <c r="AH535" s="191"/>
    </row>
    <row r="536" spans="1:34" s="180" customFormat="1" ht="31.5" x14ac:dyDescent="0.2">
      <c r="A536" s="212"/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175" t="s">
        <v>132</v>
      </c>
      <c r="Q536" s="176" t="s">
        <v>98</v>
      </c>
      <c r="R536" s="177">
        <v>549.79999999999995</v>
      </c>
      <c r="S536" s="177" t="s">
        <v>136</v>
      </c>
      <c r="T536" s="177">
        <v>1.5</v>
      </c>
      <c r="U536" s="182">
        <f t="shared" si="43"/>
        <v>2.7282648235722085E-3</v>
      </c>
      <c r="V536" s="177" t="s">
        <v>136</v>
      </c>
      <c r="W536" s="177" t="s">
        <v>136</v>
      </c>
      <c r="X536" s="212"/>
      <c r="Y536" s="175" t="s">
        <v>103</v>
      </c>
      <c r="Z536" s="176" t="s">
        <v>98</v>
      </c>
      <c r="AA536" s="176">
        <v>18</v>
      </c>
      <c r="AB536" s="176">
        <v>176400</v>
      </c>
      <c r="AC536" s="177">
        <v>648.05200000000002</v>
      </c>
      <c r="AD536" s="179">
        <f>AC536/AB536*1000000</f>
        <v>3673.764172335601</v>
      </c>
      <c r="AE536" s="177" t="s">
        <v>136</v>
      </c>
      <c r="AF536" s="177" t="s">
        <v>136</v>
      </c>
      <c r="AG536" s="213"/>
      <c r="AH536" s="191"/>
    </row>
    <row r="537" spans="1:34" s="180" customFormat="1" ht="31.5" x14ac:dyDescent="0.2">
      <c r="A537" s="212"/>
      <c r="B537" s="212"/>
      <c r="C537" s="212"/>
      <c r="D537" s="212"/>
      <c r="E537" s="212"/>
      <c r="F537" s="212"/>
      <c r="G537" s="212"/>
      <c r="H537" s="212"/>
      <c r="I537" s="212"/>
      <c r="J537" s="212"/>
      <c r="K537" s="212"/>
      <c r="L537" s="212"/>
      <c r="M537" s="212"/>
      <c r="N537" s="212"/>
      <c r="O537" s="212"/>
      <c r="P537" s="175" t="s">
        <v>103</v>
      </c>
      <c r="Q537" s="176" t="s">
        <v>98</v>
      </c>
      <c r="R537" s="177">
        <v>13</v>
      </c>
      <c r="S537" s="177">
        <v>156000</v>
      </c>
      <c r="T537" s="177">
        <v>472.56400000000002</v>
      </c>
      <c r="U537" s="179">
        <f>T537/S537*1000000</f>
        <v>3029.2564102564106</v>
      </c>
      <c r="V537" s="177" t="s">
        <v>136</v>
      </c>
      <c r="W537" s="177" t="s">
        <v>136</v>
      </c>
      <c r="X537" s="212"/>
      <c r="Y537" s="175" t="s">
        <v>105</v>
      </c>
      <c r="Z537" s="176" t="s">
        <v>98</v>
      </c>
      <c r="AA537" s="176">
        <v>12</v>
      </c>
      <c r="AB537" s="176">
        <v>45241</v>
      </c>
      <c r="AC537" s="177">
        <v>30</v>
      </c>
      <c r="AD537" s="177">
        <v>663.11531575340962</v>
      </c>
      <c r="AE537" s="177" t="s">
        <v>136</v>
      </c>
      <c r="AF537" s="177" t="s">
        <v>136</v>
      </c>
      <c r="AG537" s="213"/>
      <c r="AH537" s="191"/>
    </row>
    <row r="538" spans="1:34" s="71" customFormat="1" x14ac:dyDescent="0.25">
      <c r="A538" s="124"/>
      <c r="B538" s="124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68"/>
      <c r="Q538" s="124"/>
      <c r="R538" s="69"/>
      <c r="S538" s="69"/>
      <c r="T538" s="69"/>
      <c r="U538" s="69"/>
      <c r="V538" s="69"/>
      <c r="W538" s="69"/>
      <c r="X538" s="124"/>
      <c r="Y538" s="68"/>
      <c r="Z538" s="124"/>
      <c r="AA538" s="124"/>
      <c r="AB538" s="124"/>
      <c r="AC538" s="69"/>
      <c r="AD538" s="69"/>
      <c r="AE538" s="69"/>
      <c r="AF538" s="69"/>
      <c r="AG538" s="70"/>
      <c r="AH538" s="195"/>
    </row>
    <row r="539" spans="1:34" s="71" customFormat="1" x14ac:dyDescent="0.25">
      <c r="A539" s="124"/>
      <c r="B539" s="124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68"/>
      <c r="Q539" s="124"/>
      <c r="R539" s="69"/>
      <c r="S539" s="69"/>
      <c r="T539" s="69"/>
      <c r="U539" s="69"/>
      <c r="V539" s="69"/>
      <c r="W539" s="69"/>
      <c r="X539" s="124"/>
      <c r="Y539" s="68"/>
      <c r="Z539" s="124"/>
      <c r="AA539" s="124"/>
      <c r="AB539" s="124"/>
      <c r="AC539" s="69"/>
      <c r="AD539" s="69"/>
      <c r="AE539" s="69"/>
      <c r="AF539" s="69"/>
      <c r="AG539" s="70"/>
      <c r="AH539" s="195"/>
    </row>
    <row r="540" spans="1:34" s="71" customFormat="1" x14ac:dyDescent="0.25">
      <c r="A540" s="124"/>
      <c r="B540" s="124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68"/>
      <c r="Q540" s="124"/>
      <c r="R540" s="69"/>
      <c r="S540" s="69"/>
      <c r="T540" s="69"/>
      <c r="U540" s="69"/>
      <c r="V540" s="69"/>
      <c r="W540" s="69"/>
      <c r="X540" s="124"/>
      <c r="Y540" s="68"/>
      <c r="Z540" s="124"/>
      <c r="AA540" s="124"/>
      <c r="AB540" s="124"/>
      <c r="AC540" s="69"/>
      <c r="AD540" s="69"/>
      <c r="AE540" s="69"/>
      <c r="AF540" s="69"/>
      <c r="AG540" s="70"/>
      <c r="AH540" s="195"/>
    </row>
    <row r="541" spans="1:34" s="71" customFormat="1" x14ac:dyDescent="0.25">
      <c r="A541" s="124"/>
      <c r="B541" s="124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68"/>
      <c r="Q541" s="68"/>
      <c r="R541" s="69"/>
      <c r="S541" s="69"/>
      <c r="T541" s="69"/>
      <c r="U541" s="69"/>
      <c r="V541" s="69"/>
      <c r="W541" s="69"/>
      <c r="X541" s="124"/>
      <c r="Y541" s="68"/>
      <c r="Z541" s="68"/>
      <c r="AA541" s="124"/>
      <c r="AB541" s="124"/>
      <c r="AC541" s="69"/>
      <c r="AD541" s="69"/>
      <c r="AE541" s="69"/>
      <c r="AF541" s="69"/>
      <c r="AG541" s="70"/>
      <c r="AH541" s="195"/>
    </row>
    <row r="542" spans="1:34" s="71" customFormat="1" x14ac:dyDescent="0.25">
      <c r="A542" s="124"/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68"/>
      <c r="Q542" s="68"/>
      <c r="R542" s="69"/>
      <c r="S542" s="69"/>
      <c r="T542" s="69"/>
      <c r="U542" s="69"/>
      <c r="V542" s="69"/>
      <c r="W542" s="69"/>
      <c r="X542" s="124"/>
      <c r="Y542" s="68"/>
      <c r="Z542" s="68"/>
      <c r="AA542" s="124"/>
      <c r="AB542" s="124"/>
      <c r="AC542" s="69"/>
      <c r="AD542" s="69"/>
      <c r="AE542" s="69"/>
      <c r="AF542" s="69"/>
      <c r="AG542" s="70"/>
      <c r="AH542" s="195"/>
    </row>
    <row r="543" spans="1:34" s="56" customFormat="1" x14ac:dyDescent="0.25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3"/>
      <c r="Q543" s="73"/>
      <c r="R543" s="72"/>
      <c r="S543" s="72"/>
      <c r="T543" s="74"/>
      <c r="U543" s="74"/>
      <c r="V543" s="74"/>
      <c r="W543" s="74"/>
      <c r="X543" s="72"/>
      <c r="Y543" s="73"/>
      <c r="Z543" s="73"/>
      <c r="AA543" s="72"/>
      <c r="AB543" s="72"/>
      <c r="AC543" s="74"/>
      <c r="AD543" s="74"/>
      <c r="AE543" s="74"/>
      <c r="AF543" s="74"/>
      <c r="AG543" s="72"/>
      <c r="AH543" s="193"/>
    </row>
    <row r="544" spans="1:34" s="56" customFormat="1" x14ac:dyDescent="0.25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3"/>
      <c r="Q544" s="73"/>
      <c r="R544" s="72"/>
      <c r="S544" s="72"/>
      <c r="T544" s="74"/>
      <c r="U544" s="74"/>
      <c r="V544" s="74"/>
      <c r="W544" s="74"/>
      <c r="X544" s="72"/>
      <c r="Y544" s="73"/>
      <c r="Z544" s="73"/>
      <c r="AA544" s="72"/>
      <c r="AB544" s="72"/>
      <c r="AC544" s="74"/>
      <c r="AD544" s="74"/>
      <c r="AE544" s="74"/>
      <c r="AF544" s="74"/>
      <c r="AG544" s="72"/>
      <c r="AH544" s="193"/>
    </row>
    <row r="545" spans="1:34" s="56" customFormat="1" ht="20.25" x14ac:dyDescent="0.2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5"/>
      <c r="Q545" s="75"/>
      <c r="R545" s="63"/>
      <c r="S545" s="63"/>
      <c r="T545" s="76"/>
      <c r="U545" s="76"/>
      <c r="V545" s="76"/>
      <c r="W545" s="76"/>
      <c r="X545" s="72"/>
      <c r="Y545" s="75"/>
      <c r="Z545" s="75"/>
      <c r="AA545" s="77"/>
      <c r="AB545" s="77"/>
      <c r="AC545" s="76"/>
      <c r="AD545" s="76"/>
      <c r="AE545" s="76"/>
      <c r="AF545" s="76"/>
      <c r="AG545" s="72"/>
      <c r="AH545" s="193"/>
    </row>
    <row r="546" spans="1:34" s="64" customFormat="1" ht="20.25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7"/>
      <c r="M546" s="77"/>
      <c r="N546" s="77"/>
      <c r="P546" s="48"/>
      <c r="Q546" s="48"/>
      <c r="R546" s="63"/>
      <c r="S546" s="63"/>
      <c r="T546" s="48"/>
      <c r="U546" s="48"/>
      <c r="V546" s="48"/>
      <c r="W546" s="48"/>
      <c r="X546" s="77"/>
      <c r="Y546" s="48"/>
      <c r="Z546" s="48"/>
      <c r="AA546" s="48"/>
      <c r="AB546" s="48"/>
      <c r="AC546" s="48"/>
      <c r="AD546" s="48"/>
      <c r="AE546" s="48"/>
      <c r="AF546" s="48"/>
      <c r="AG546" s="78"/>
      <c r="AH546" s="196"/>
    </row>
    <row r="547" spans="1:34" s="64" customFormat="1" ht="20.25" x14ac:dyDescent="0.2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7"/>
      <c r="M547" s="77"/>
      <c r="N547" s="77"/>
      <c r="P547" s="48"/>
      <c r="Q547" s="48"/>
      <c r="R547" s="63"/>
      <c r="S547" s="63"/>
      <c r="T547" s="48"/>
      <c r="U547" s="48"/>
      <c r="V547" s="48"/>
      <c r="W547" s="48"/>
      <c r="X547" s="77"/>
      <c r="Y547" s="48"/>
      <c r="Z547" s="48"/>
      <c r="AA547" s="48"/>
      <c r="AB547" s="48"/>
      <c r="AC547" s="48"/>
      <c r="AD547" s="48"/>
      <c r="AE547" s="48"/>
      <c r="AF547" s="48"/>
      <c r="AG547" s="78"/>
      <c r="AH547" s="196"/>
    </row>
    <row r="548" spans="1:34" ht="117.75" customHeight="1" x14ac:dyDescent="0.25">
      <c r="B548" s="208"/>
      <c r="C548" s="208"/>
      <c r="D548" s="208"/>
      <c r="E548" s="208"/>
      <c r="F548" s="208"/>
      <c r="G548" s="208"/>
      <c r="H548" s="208"/>
      <c r="I548" s="208"/>
      <c r="J548" s="208"/>
      <c r="K548" s="208"/>
      <c r="L548" s="208"/>
      <c r="M548" s="208"/>
      <c r="N548" s="208"/>
      <c r="O548" s="208"/>
    </row>
    <row r="549" spans="1:34" s="65" customFormat="1" x14ac:dyDescent="0.2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H549" s="185"/>
    </row>
    <row r="550" spans="1:34" s="65" customFormat="1" x14ac:dyDescent="0.2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H550" s="185"/>
    </row>
    <row r="551" spans="1:34" s="65" customFormat="1" x14ac:dyDescent="0.2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H551" s="185"/>
    </row>
    <row r="552" spans="1:34" s="65" customFormat="1" x14ac:dyDescent="0.2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H552" s="185"/>
    </row>
    <row r="553" spans="1:34" s="65" customFormat="1" x14ac:dyDescent="0.2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H553" s="185"/>
    </row>
    <row r="554" spans="1:34" s="65" customFormat="1" x14ac:dyDescent="0.2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H554" s="185"/>
    </row>
    <row r="555" spans="1:34" s="65" customFormat="1" x14ac:dyDescent="0.2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H555" s="185"/>
    </row>
    <row r="556" spans="1:34" s="65" customFormat="1" x14ac:dyDescent="0.2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H556" s="185"/>
    </row>
    <row r="557" spans="1:34" s="65" customFormat="1" x14ac:dyDescent="0.2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H557" s="185"/>
    </row>
    <row r="558" spans="1:34" s="65" customFormat="1" x14ac:dyDescent="0.2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H558" s="185"/>
    </row>
    <row r="559" spans="1:34" s="65" customFormat="1" x14ac:dyDescent="0.2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H559" s="185"/>
    </row>
    <row r="560" spans="1:34" s="65" customFormat="1" x14ac:dyDescent="0.2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H560" s="185"/>
    </row>
    <row r="561" spans="1:34" s="65" customFormat="1" x14ac:dyDescent="0.2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H561" s="185"/>
    </row>
    <row r="562" spans="1:34" s="65" customFormat="1" x14ac:dyDescent="0.2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H562" s="185"/>
    </row>
    <row r="563" spans="1:34" s="65" customFormat="1" x14ac:dyDescent="0.2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H563" s="185"/>
    </row>
    <row r="564" spans="1:34" s="65" customFormat="1" x14ac:dyDescent="0.2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H564" s="185"/>
    </row>
    <row r="565" spans="1:34" s="65" customFormat="1" x14ac:dyDescent="0.2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H565" s="185"/>
    </row>
    <row r="566" spans="1:34" s="65" customFormat="1" x14ac:dyDescent="0.2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H566" s="185"/>
    </row>
    <row r="567" spans="1:34" s="65" customFormat="1" x14ac:dyDescent="0.2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H567" s="185"/>
    </row>
    <row r="568" spans="1:34" s="65" customFormat="1" x14ac:dyDescent="0.2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H568" s="185"/>
    </row>
    <row r="569" spans="1:34" s="65" customFormat="1" x14ac:dyDescent="0.2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H569" s="185"/>
    </row>
    <row r="570" spans="1:34" s="65" customFormat="1" x14ac:dyDescent="0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H570" s="185"/>
    </row>
    <row r="571" spans="1:34" s="65" customFormat="1" x14ac:dyDescent="0.2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H571" s="185"/>
    </row>
    <row r="572" spans="1:34" s="65" customFormat="1" x14ac:dyDescent="0.2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H572" s="185"/>
    </row>
  </sheetData>
  <sheetProtection selectLockedCells="1" selectUnlockedCells="1"/>
  <mergeCells count="718">
    <mergeCell ref="AH170:AH173"/>
    <mergeCell ref="AH166:AH169"/>
    <mergeCell ref="A6:AG6"/>
    <mergeCell ref="A8:A12"/>
    <mergeCell ref="B8:B11"/>
    <mergeCell ref="C8:D11"/>
    <mergeCell ref="E8:J8"/>
    <mergeCell ref="K8:N8"/>
    <mergeCell ref="O8:AF8"/>
    <mergeCell ref="AG8:AG12"/>
    <mergeCell ref="E9:F11"/>
    <mergeCell ref="G9:J9"/>
    <mergeCell ref="V10:V12"/>
    <mergeCell ref="W10:W12"/>
    <mergeCell ref="X10:X11"/>
    <mergeCell ref="K9:L10"/>
    <mergeCell ref="M9:N9"/>
    <mergeCell ref="O9:W9"/>
    <mergeCell ref="X9:AF9"/>
    <mergeCell ref="G10:H11"/>
    <mergeCell ref="I10:J11"/>
    <mergeCell ref="O10:O11"/>
    <mergeCell ref="P10:P12"/>
    <mergeCell ref="Q10:Q12"/>
    <mergeCell ref="A20:A21"/>
    <mergeCell ref="B20:B21"/>
    <mergeCell ref="C20:C21"/>
    <mergeCell ref="D20:D21"/>
    <mergeCell ref="E20:E21"/>
    <mergeCell ref="AE10:AE12"/>
    <mergeCell ref="AF10:AF12"/>
    <mergeCell ref="L11:L12"/>
    <mergeCell ref="A13:AG13"/>
    <mergeCell ref="A14:A18"/>
    <mergeCell ref="B14:B18"/>
    <mergeCell ref="C14:C18"/>
    <mergeCell ref="D14:D18"/>
    <mergeCell ref="E14:E18"/>
    <mergeCell ref="F14:F18"/>
    <mergeCell ref="Y10:Y12"/>
    <mergeCell ref="Z10:Z12"/>
    <mergeCell ref="AA10:AA12"/>
    <mergeCell ref="AB10:AB12"/>
    <mergeCell ref="AC10:AC12"/>
    <mergeCell ref="AD10:AD12"/>
    <mergeCell ref="S10:S12"/>
    <mergeCell ref="T10:T12"/>
    <mergeCell ref="U10:U12"/>
    <mergeCell ref="R10:R12"/>
    <mergeCell ref="A23:O25"/>
    <mergeCell ref="X23:X25"/>
    <mergeCell ref="AG23:AG25"/>
    <mergeCell ref="A26:AG26"/>
    <mergeCell ref="A27:A29"/>
    <mergeCell ref="B27:B29"/>
    <mergeCell ref="C27:C29"/>
    <mergeCell ref="D27:D29"/>
    <mergeCell ref="E27:E29"/>
    <mergeCell ref="F27:F29"/>
    <mergeCell ref="I27:I29"/>
    <mergeCell ref="J27:J29"/>
    <mergeCell ref="F20:F21"/>
    <mergeCell ref="G20:G21"/>
    <mergeCell ref="H20:H21"/>
    <mergeCell ref="I20:I21"/>
    <mergeCell ref="J20:J21"/>
    <mergeCell ref="L20:L21"/>
    <mergeCell ref="G14:G18"/>
    <mergeCell ref="H14:H18"/>
    <mergeCell ref="I14:I18"/>
    <mergeCell ref="J14:J18"/>
    <mergeCell ref="L14:L18"/>
    <mergeCell ref="C69:C70"/>
    <mergeCell ref="D69:D70"/>
    <mergeCell ref="E69:E70"/>
    <mergeCell ref="F69:F70"/>
    <mergeCell ref="G27:G29"/>
    <mergeCell ref="H27:H29"/>
    <mergeCell ref="A63:O63"/>
    <mergeCell ref="A64:AG64"/>
    <mergeCell ref="AG69:AG70"/>
    <mergeCell ref="R69:R70"/>
    <mergeCell ref="S69:S70"/>
    <mergeCell ref="T69:T70"/>
    <mergeCell ref="U69:U70"/>
    <mergeCell ref="V69:V70"/>
    <mergeCell ref="W69:W70"/>
    <mergeCell ref="G69:G70"/>
    <mergeCell ref="H69:H70"/>
    <mergeCell ref="I69:I70"/>
    <mergeCell ref="J69:J70"/>
    <mergeCell ref="P69:P70"/>
    <mergeCell ref="Q69:Q70"/>
    <mergeCell ref="A69:A70"/>
    <mergeCell ref="B69:B70"/>
    <mergeCell ref="A78:A84"/>
    <mergeCell ref="B78:B84"/>
    <mergeCell ref="C78:C84"/>
    <mergeCell ref="D78:D84"/>
    <mergeCell ref="E78:E84"/>
    <mergeCell ref="F78:F84"/>
    <mergeCell ref="G78:G84"/>
    <mergeCell ref="H78:H84"/>
    <mergeCell ref="I78:I84"/>
    <mergeCell ref="AD79:AD83"/>
    <mergeCell ref="AE79:AE83"/>
    <mergeCell ref="AF79:AF83"/>
    <mergeCell ref="AG79:AG83"/>
    <mergeCell ref="X79:X83"/>
    <mergeCell ref="Y79:Y83"/>
    <mergeCell ref="Z79:Z83"/>
    <mergeCell ref="AA79:AA83"/>
    <mergeCell ref="A91:A92"/>
    <mergeCell ref="B91:B92"/>
    <mergeCell ref="C91:C92"/>
    <mergeCell ref="D91:D92"/>
    <mergeCell ref="E91:E92"/>
    <mergeCell ref="F91:F92"/>
    <mergeCell ref="J78:J84"/>
    <mergeCell ref="K79:K83"/>
    <mergeCell ref="L79:L83"/>
    <mergeCell ref="M79:M83"/>
    <mergeCell ref="N79:N83"/>
    <mergeCell ref="O79:O83"/>
    <mergeCell ref="W91:W92"/>
    <mergeCell ref="X91:X92"/>
    <mergeCell ref="Y91:Y92"/>
    <mergeCell ref="Z91:Z92"/>
    <mergeCell ref="AB79:AB83"/>
    <mergeCell ref="AC79:AC83"/>
    <mergeCell ref="AC91:AC92"/>
    <mergeCell ref="I100:I105"/>
    <mergeCell ref="J100:J105"/>
    <mergeCell ref="K101:K105"/>
    <mergeCell ref="O101:O105"/>
    <mergeCell ref="AG91:AG92"/>
    <mergeCell ref="A100:A105"/>
    <mergeCell ref="B100:B105"/>
    <mergeCell ref="C100:C105"/>
    <mergeCell ref="D100:D105"/>
    <mergeCell ref="E100:E105"/>
    <mergeCell ref="F100:F105"/>
    <mergeCell ref="AA91:AA92"/>
    <mergeCell ref="AB91:AB92"/>
    <mergeCell ref="P91:P92"/>
    <mergeCell ref="R91:R92"/>
    <mergeCell ref="S91:S92"/>
    <mergeCell ref="T91:T92"/>
    <mergeCell ref="U91:U92"/>
    <mergeCell ref="G100:G105"/>
    <mergeCell ref="H100:H105"/>
    <mergeCell ref="V91:V92"/>
    <mergeCell ref="G91:G92"/>
    <mergeCell ref="H91:H92"/>
    <mergeCell ref="I91:I92"/>
    <mergeCell ref="J91:J92"/>
    <mergeCell ref="L91:L92"/>
    <mergeCell ref="O91:O92"/>
    <mergeCell ref="AD91:AD92"/>
    <mergeCell ref="AE91:AE92"/>
    <mergeCell ref="AF91:AF92"/>
    <mergeCell ref="Z111:Z118"/>
    <mergeCell ref="X102:X105"/>
    <mergeCell ref="AD111:AD118"/>
    <mergeCell ref="AE111:AE118"/>
    <mergeCell ref="AF111:AF118"/>
    <mergeCell ref="AG102:AG105"/>
    <mergeCell ref="A110:A118"/>
    <mergeCell ref="B110:B118"/>
    <mergeCell ref="C110:C118"/>
    <mergeCell ref="D110:D118"/>
    <mergeCell ref="E110:E118"/>
    <mergeCell ref="F110:F118"/>
    <mergeCell ref="G110:G118"/>
    <mergeCell ref="H110:H118"/>
    <mergeCell ref="R101:R105"/>
    <mergeCell ref="S101:S105"/>
    <mergeCell ref="T101:T105"/>
    <mergeCell ref="U101:U105"/>
    <mergeCell ref="V101:V105"/>
    <mergeCell ref="W101:W105"/>
    <mergeCell ref="L101:L105"/>
    <mergeCell ref="M101:M105"/>
    <mergeCell ref="N101:N105"/>
    <mergeCell ref="P101:P105"/>
    <mergeCell ref="Q101:Q105"/>
    <mergeCell ref="C123:C124"/>
    <mergeCell ref="D123:D124"/>
    <mergeCell ref="E123:E124"/>
    <mergeCell ref="F123:F124"/>
    <mergeCell ref="AG111:AG118"/>
    <mergeCell ref="P114:P117"/>
    <mergeCell ref="Q114:Q117"/>
    <mergeCell ref="R114:R117"/>
    <mergeCell ref="S114:S117"/>
    <mergeCell ref="T114:T117"/>
    <mergeCell ref="U114:U117"/>
    <mergeCell ref="V114:V117"/>
    <mergeCell ref="W114:W117"/>
    <mergeCell ref="AA111:AA118"/>
    <mergeCell ref="AB111:AB118"/>
    <mergeCell ref="AC111:AC118"/>
    <mergeCell ref="I110:I118"/>
    <mergeCell ref="J110:J118"/>
    <mergeCell ref="L111:L118"/>
    <mergeCell ref="X111:X118"/>
    <mergeCell ref="Y111:Y118"/>
    <mergeCell ref="AG123:AG124"/>
    <mergeCell ref="AD123:AD124"/>
    <mergeCell ref="AE123:AE124"/>
    <mergeCell ref="AF123:AF124"/>
    <mergeCell ref="L123:L124"/>
    <mergeCell ref="A130:A134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AA123:AA124"/>
    <mergeCell ref="AB123:AB124"/>
    <mergeCell ref="AC123:AC124"/>
    <mergeCell ref="G123:G124"/>
    <mergeCell ref="H123:H124"/>
    <mergeCell ref="I123:I124"/>
    <mergeCell ref="J123:J124"/>
    <mergeCell ref="Y123:Y124"/>
    <mergeCell ref="A123:A124"/>
    <mergeCell ref="B123:B124"/>
    <mergeCell ref="A146:A152"/>
    <mergeCell ref="B146:B152"/>
    <mergeCell ref="C146:C152"/>
    <mergeCell ref="D146:D152"/>
    <mergeCell ref="E146:E152"/>
    <mergeCell ref="P131:P134"/>
    <mergeCell ref="Q131:Q134"/>
    <mergeCell ref="J130:J134"/>
    <mergeCell ref="K131:K132"/>
    <mergeCell ref="L131:L134"/>
    <mergeCell ref="M131:M134"/>
    <mergeCell ref="N131:N134"/>
    <mergeCell ref="O131:O134"/>
    <mergeCell ref="F146:F152"/>
    <mergeCell ref="G146:G152"/>
    <mergeCell ref="H146:H152"/>
    <mergeCell ref="I146:I152"/>
    <mergeCell ref="J146:J152"/>
    <mergeCell ref="AG147:AG152"/>
    <mergeCell ref="L148:L152"/>
    <mergeCell ref="V131:V134"/>
    <mergeCell ref="W131:W134"/>
    <mergeCell ref="X131:X134"/>
    <mergeCell ref="AG131:AG134"/>
    <mergeCell ref="K133:K134"/>
    <mergeCell ref="T131:T134"/>
    <mergeCell ref="U131:U134"/>
    <mergeCell ref="R131:R134"/>
    <mergeCell ref="S131:S134"/>
    <mergeCell ref="G166:G169"/>
    <mergeCell ref="H166:H169"/>
    <mergeCell ref="I166:I169"/>
    <mergeCell ref="J166:J169"/>
    <mergeCell ref="A170:A173"/>
    <mergeCell ref="B170:B173"/>
    <mergeCell ref="C170:C173"/>
    <mergeCell ref="D170:D173"/>
    <mergeCell ref="E170:E173"/>
    <mergeCell ref="F170:F173"/>
    <mergeCell ref="A166:A169"/>
    <mergeCell ref="B166:B169"/>
    <mergeCell ref="C166:C169"/>
    <mergeCell ref="D166:D169"/>
    <mergeCell ref="E166:E169"/>
    <mergeCell ref="F166:F169"/>
    <mergeCell ref="AG170:AG173"/>
    <mergeCell ref="A214:A217"/>
    <mergeCell ref="B214:B217"/>
    <mergeCell ref="C214:C217"/>
    <mergeCell ref="D214:D217"/>
    <mergeCell ref="E214:E217"/>
    <mergeCell ref="F214:F217"/>
    <mergeCell ref="G214:G217"/>
    <mergeCell ref="H214:H217"/>
    <mergeCell ref="I214:I217"/>
    <mergeCell ref="S170:S173"/>
    <mergeCell ref="T170:T173"/>
    <mergeCell ref="U170:U173"/>
    <mergeCell ref="V170:V173"/>
    <mergeCell ref="W170:W173"/>
    <mergeCell ref="X170:X173"/>
    <mergeCell ref="P170:P173"/>
    <mergeCell ref="Q170:Q173"/>
    <mergeCell ref="G170:G173"/>
    <mergeCell ref="H170:H173"/>
    <mergeCell ref="I170:I173"/>
    <mergeCell ref="J170:J173"/>
    <mergeCell ref="K170:K173"/>
    <mergeCell ref="L170:L173"/>
    <mergeCell ref="R170:R173"/>
    <mergeCell ref="I218:I221"/>
    <mergeCell ref="J218:J221"/>
    <mergeCell ref="K218:K221"/>
    <mergeCell ref="L218:L221"/>
    <mergeCell ref="J214:J217"/>
    <mergeCell ref="K214:K217"/>
    <mergeCell ref="L214:L217"/>
    <mergeCell ref="AD214:AD217"/>
    <mergeCell ref="O218:O221"/>
    <mergeCell ref="X218:X221"/>
    <mergeCell ref="Y218:Y221"/>
    <mergeCell ref="Z218:Z221"/>
    <mergeCell ref="N214:N217"/>
    <mergeCell ref="O214:O217"/>
    <mergeCell ref="M170:M173"/>
    <mergeCell ref="N170:N173"/>
    <mergeCell ref="O170:O173"/>
    <mergeCell ref="M214:M217"/>
    <mergeCell ref="AE214:AE217"/>
    <mergeCell ref="AF214:AF217"/>
    <mergeCell ref="AG214:AG217"/>
    <mergeCell ref="A218:A221"/>
    <mergeCell ref="B218:B221"/>
    <mergeCell ref="C218:C221"/>
    <mergeCell ref="D218:D221"/>
    <mergeCell ref="E218:E221"/>
    <mergeCell ref="F218:F221"/>
    <mergeCell ref="X214:X217"/>
    <mergeCell ref="Y214:Y217"/>
    <mergeCell ref="Z214:Z217"/>
    <mergeCell ref="AA214:AA217"/>
    <mergeCell ref="AB214:AB217"/>
    <mergeCell ref="AC214:AC217"/>
    <mergeCell ref="AG218:AG221"/>
    <mergeCell ref="AA218:AA221"/>
    <mergeCell ref="AB218:AB221"/>
    <mergeCell ref="AC218:AC221"/>
    <mergeCell ref="AD218:AD221"/>
    <mergeCell ref="AE218:AE221"/>
    <mergeCell ref="AF218:AF221"/>
    <mergeCell ref="M218:M221"/>
    <mergeCell ref="N218:N221"/>
    <mergeCell ref="G218:G221"/>
    <mergeCell ref="H218:H221"/>
    <mergeCell ref="A226:A230"/>
    <mergeCell ref="B226:B230"/>
    <mergeCell ref="C226:C230"/>
    <mergeCell ref="D226:D230"/>
    <mergeCell ref="E226:E230"/>
    <mergeCell ref="F226:F230"/>
    <mergeCell ref="G226:G230"/>
    <mergeCell ref="H226:H230"/>
    <mergeCell ref="A222:A225"/>
    <mergeCell ref="B222:B225"/>
    <mergeCell ref="C222:C225"/>
    <mergeCell ref="D222:D225"/>
    <mergeCell ref="E222:E225"/>
    <mergeCell ref="F222:F225"/>
    <mergeCell ref="G222:G225"/>
    <mergeCell ref="H222:H225"/>
    <mergeCell ref="I226:I230"/>
    <mergeCell ref="J226:J230"/>
    <mergeCell ref="K226:K230"/>
    <mergeCell ref="L226:L230"/>
    <mergeCell ref="AG222:AG225"/>
    <mergeCell ref="K223:K224"/>
    <mergeCell ref="M223:M224"/>
    <mergeCell ref="N223:N224"/>
    <mergeCell ref="V222:V225"/>
    <mergeCell ref="W222:W225"/>
    <mergeCell ref="X222:X225"/>
    <mergeCell ref="M226:M230"/>
    <mergeCell ref="S222:S225"/>
    <mergeCell ref="T222:T225"/>
    <mergeCell ref="U222:U225"/>
    <mergeCell ref="J222:J225"/>
    <mergeCell ref="L222:L225"/>
    <mergeCell ref="O222:O225"/>
    <mergeCell ref="P222:P225"/>
    <mergeCell ref="Q222:Q225"/>
    <mergeCell ref="R222:R225"/>
    <mergeCell ref="I222:I225"/>
    <mergeCell ref="N254:N255"/>
    <mergeCell ref="O254:O255"/>
    <mergeCell ref="AG226:AG230"/>
    <mergeCell ref="S226:S230"/>
    <mergeCell ref="T226:T230"/>
    <mergeCell ref="U226:U230"/>
    <mergeCell ref="V226:V230"/>
    <mergeCell ref="W226:W230"/>
    <mergeCell ref="X226:X230"/>
    <mergeCell ref="N226:N230"/>
    <mergeCell ref="O226:O230"/>
    <mergeCell ref="P226:P230"/>
    <mergeCell ref="Q226:Q230"/>
    <mergeCell ref="R226:R230"/>
    <mergeCell ref="A254:A258"/>
    <mergeCell ref="B254:B258"/>
    <mergeCell ref="C254:C258"/>
    <mergeCell ref="D254:D258"/>
    <mergeCell ref="E254:E258"/>
    <mergeCell ref="F254:F258"/>
    <mergeCell ref="G254:G258"/>
    <mergeCell ref="H254:H258"/>
    <mergeCell ref="I254:I258"/>
    <mergeCell ref="I259:I262"/>
    <mergeCell ref="J259:J262"/>
    <mergeCell ref="K259:K260"/>
    <mergeCell ref="L259:L262"/>
    <mergeCell ref="V254:V255"/>
    <mergeCell ref="W254:W255"/>
    <mergeCell ref="X254:X255"/>
    <mergeCell ref="AG254:AG258"/>
    <mergeCell ref="A259:A262"/>
    <mergeCell ref="B259:B262"/>
    <mergeCell ref="C259:C262"/>
    <mergeCell ref="D259:D262"/>
    <mergeCell ref="E259:E262"/>
    <mergeCell ref="P254:P255"/>
    <mergeCell ref="Q254:Q255"/>
    <mergeCell ref="R254:R255"/>
    <mergeCell ref="S254:S255"/>
    <mergeCell ref="T254:T255"/>
    <mergeCell ref="R259:R260"/>
    <mergeCell ref="U254:U255"/>
    <mergeCell ref="J254:J258"/>
    <mergeCell ref="K254:K255"/>
    <mergeCell ref="L254:L258"/>
    <mergeCell ref="M254:M255"/>
    <mergeCell ref="AG259:AG262"/>
    <mergeCell ref="V259:V260"/>
    <mergeCell ref="W259:W260"/>
    <mergeCell ref="X259:X260"/>
    <mergeCell ref="Q259:Q260"/>
    <mergeCell ref="U259:U260"/>
    <mergeCell ref="M259:M260"/>
    <mergeCell ref="N259:N260"/>
    <mergeCell ref="O259:O260"/>
    <mergeCell ref="P259:P260"/>
    <mergeCell ref="S259:S260"/>
    <mergeCell ref="T259:T260"/>
    <mergeCell ref="A263:A264"/>
    <mergeCell ref="B263:B264"/>
    <mergeCell ref="C263:C264"/>
    <mergeCell ref="D263:D264"/>
    <mergeCell ref="E263:E264"/>
    <mergeCell ref="F265:F267"/>
    <mergeCell ref="G263:G264"/>
    <mergeCell ref="H263:H264"/>
    <mergeCell ref="I263:I264"/>
    <mergeCell ref="F263:F264"/>
    <mergeCell ref="F259:F262"/>
    <mergeCell ref="G259:G262"/>
    <mergeCell ref="H259:H262"/>
    <mergeCell ref="U263:U264"/>
    <mergeCell ref="V263:V264"/>
    <mergeCell ref="W263:W264"/>
    <mergeCell ref="X263:X264"/>
    <mergeCell ref="AG263:AG264"/>
    <mergeCell ref="A265:A267"/>
    <mergeCell ref="B265:B267"/>
    <mergeCell ref="C265:C267"/>
    <mergeCell ref="D265:D267"/>
    <mergeCell ref="E265:E267"/>
    <mergeCell ref="O263:O264"/>
    <mergeCell ref="P263:P264"/>
    <mergeCell ref="Q263:Q264"/>
    <mergeCell ref="R263:R264"/>
    <mergeCell ref="S263:S264"/>
    <mergeCell ref="T263:T264"/>
    <mergeCell ref="K265:K266"/>
    <mergeCell ref="J263:J264"/>
    <mergeCell ref="K263:K264"/>
    <mergeCell ref="L263:L264"/>
    <mergeCell ref="M263:M264"/>
    <mergeCell ref="N263:N264"/>
    <mergeCell ref="M265:M266"/>
    <mergeCell ref="G272:G273"/>
    <mergeCell ref="N265:N266"/>
    <mergeCell ref="O265:O267"/>
    <mergeCell ref="P265:P267"/>
    <mergeCell ref="Q265:Q267"/>
    <mergeCell ref="R265:R267"/>
    <mergeCell ref="G265:G267"/>
    <mergeCell ref="H265:H267"/>
    <mergeCell ref="I265:I267"/>
    <mergeCell ref="J265:J267"/>
    <mergeCell ref="J272:J273"/>
    <mergeCell ref="K272:K273"/>
    <mergeCell ref="L272:L273"/>
    <mergeCell ref="M272:M273"/>
    <mergeCell ref="J268:J270"/>
    <mergeCell ref="L268:L270"/>
    <mergeCell ref="L265:L267"/>
    <mergeCell ref="F272:F273"/>
    <mergeCell ref="AG265:AG267"/>
    <mergeCell ref="A268:A270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S265:S267"/>
    <mergeCell ref="T265:T267"/>
    <mergeCell ref="U265:U267"/>
    <mergeCell ref="V265:V267"/>
    <mergeCell ref="W265:W267"/>
    <mergeCell ref="X265:X266"/>
    <mergeCell ref="H272:H273"/>
    <mergeCell ref="I272:I273"/>
    <mergeCell ref="A274:A276"/>
    <mergeCell ref="B274:B276"/>
    <mergeCell ref="C274:C276"/>
    <mergeCell ref="D274:D276"/>
    <mergeCell ref="E274:E276"/>
    <mergeCell ref="F274:F276"/>
    <mergeCell ref="AG268:AG270"/>
    <mergeCell ref="T272:T273"/>
    <mergeCell ref="U272:U273"/>
    <mergeCell ref="V272:V273"/>
    <mergeCell ref="W272:W273"/>
    <mergeCell ref="X272:X273"/>
    <mergeCell ref="AG272:AG273"/>
    <mergeCell ref="N272:N273"/>
    <mergeCell ref="O272:O273"/>
    <mergeCell ref="P272:P273"/>
    <mergeCell ref="Q272:Q273"/>
    <mergeCell ref="R272:R273"/>
    <mergeCell ref="S272:S273"/>
    <mergeCell ref="A272:A273"/>
    <mergeCell ref="B272:B273"/>
    <mergeCell ref="C272:C273"/>
    <mergeCell ref="D272:D273"/>
    <mergeCell ref="E272:E273"/>
    <mergeCell ref="AG274:AG276"/>
    <mergeCell ref="A277:A281"/>
    <mergeCell ref="B277:B281"/>
    <mergeCell ref="C277:C281"/>
    <mergeCell ref="D277:D281"/>
    <mergeCell ref="E277:E281"/>
    <mergeCell ref="F277:F281"/>
    <mergeCell ref="G277:G281"/>
    <mergeCell ref="H277:H281"/>
    <mergeCell ref="I277:I281"/>
    <mergeCell ref="S274:S276"/>
    <mergeCell ref="T274:T276"/>
    <mergeCell ref="U274:U276"/>
    <mergeCell ref="V274:V276"/>
    <mergeCell ref="J277:J281"/>
    <mergeCell ref="K277:K278"/>
    <mergeCell ref="L277:L281"/>
    <mergeCell ref="M277:M278"/>
    <mergeCell ref="W274:W276"/>
    <mergeCell ref="X274:X275"/>
    <mergeCell ref="M274:M275"/>
    <mergeCell ref="N274:N275"/>
    <mergeCell ref="G274:G276"/>
    <mergeCell ref="H274:H276"/>
    <mergeCell ref="O274:O276"/>
    <mergeCell ref="P274:P276"/>
    <mergeCell ref="Q274:Q276"/>
    <mergeCell ref="R274:R276"/>
    <mergeCell ref="I284:I285"/>
    <mergeCell ref="J284:J285"/>
    <mergeCell ref="K284:K285"/>
    <mergeCell ref="L284:L285"/>
    <mergeCell ref="V277:V278"/>
    <mergeCell ref="O284:O285"/>
    <mergeCell ref="P284:P285"/>
    <mergeCell ref="Q284:Q285"/>
    <mergeCell ref="R284:R285"/>
    <mergeCell ref="N277:N278"/>
    <mergeCell ref="O277:O278"/>
    <mergeCell ref="I274:I276"/>
    <mergeCell ref="J274:J276"/>
    <mergeCell ref="K274:K275"/>
    <mergeCell ref="L274:L276"/>
    <mergeCell ref="W277:W278"/>
    <mergeCell ref="R277:R278"/>
    <mergeCell ref="S277:S278"/>
    <mergeCell ref="T277:T278"/>
    <mergeCell ref="U277:U278"/>
    <mergeCell ref="X277:X278"/>
    <mergeCell ref="AG277:AG281"/>
    <mergeCell ref="A284:A285"/>
    <mergeCell ref="B284:B285"/>
    <mergeCell ref="C284:C285"/>
    <mergeCell ref="D284:D285"/>
    <mergeCell ref="E284:E285"/>
    <mergeCell ref="F284:F285"/>
    <mergeCell ref="P277:P278"/>
    <mergeCell ref="Q277:Q278"/>
    <mergeCell ref="AG284:AG285"/>
    <mergeCell ref="S284:S285"/>
    <mergeCell ref="T284:T285"/>
    <mergeCell ref="U284:U285"/>
    <mergeCell ref="V284:V285"/>
    <mergeCell ref="W284:W285"/>
    <mergeCell ref="X284:X285"/>
    <mergeCell ref="M284:M285"/>
    <mergeCell ref="N284:N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G284:G285"/>
    <mergeCell ref="H284:H285"/>
    <mergeCell ref="AG288:AG289"/>
    <mergeCell ref="V286:V287"/>
    <mergeCell ref="W286:W287"/>
    <mergeCell ref="X286:X287"/>
    <mergeCell ref="AG286:AG287"/>
    <mergeCell ref="P286:P287"/>
    <mergeCell ref="Q286:Q287"/>
    <mergeCell ref="R286:R287"/>
    <mergeCell ref="U286:U287"/>
    <mergeCell ref="J288:J289"/>
    <mergeCell ref="L288:L289"/>
    <mergeCell ref="A288:A289"/>
    <mergeCell ref="B288:B289"/>
    <mergeCell ref="C288:C289"/>
    <mergeCell ref="D288:D289"/>
    <mergeCell ref="E288:E289"/>
    <mergeCell ref="F288:F289"/>
    <mergeCell ref="H291:H292"/>
    <mergeCell ref="S286:S287"/>
    <mergeCell ref="T286:T287"/>
    <mergeCell ref="J286:J287"/>
    <mergeCell ref="K286:K287"/>
    <mergeCell ref="L286:L287"/>
    <mergeCell ref="M286:M287"/>
    <mergeCell ref="N286:N287"/>
    <mergeCell ref="O286:O287"/>
    <mergeCell ref="B291:B292"/>
    <mergeCell ref="C291:C292"/>
    <mergeCell ref="D291:D292"/>
    <mergeCell ref="E291:E292"/>
    <mergeCell ref="F291:F292"/>
    <mergeCell ref="G291:G292"/>
    <mergeCell ref="G288:G289"/>
    <mergeCell ref="H288:H289"/>
    <mergeCell ref="I288:I289"/>
    <mergeCell ref="W291:W292"/>
    <mergeCell ref="X291:X292"/>
    <mergeCell ref="M291:M292"/>
    <mergeCell ref="N291:N292"/>
    <mergeCell ref="O291:O292"/>
    <mergeCell ref="P291:P292"/>
    <mergeCell ref="Q291:Q292"/>
    <mergeCell ref="L489:L493"/>
    <mergeCell ref="AG291:AG292"/>
    <mergeCell ref="S291:S292"/>
    <mergeCell ref="T291:T292"/>
    <mergeCell ref="U291:U292"/>
    <mergeCell ref="V291:V292"/>
    <mergeCell ref="R291:R292"/>
    <mergeCell ref="A474:O479"/>
    <mergeCell ref="X474:X479"/>
    <mergeCell ref="AG474:AG479"/>
    <mergeCell ref="A473:B473"/>
    <mergeCell ref="A480:B480"/>
    <mergeCell ref="H495:H496"/>
    <mergeCell ref="A504:O504"/>
    <mergeCell ref="I291:I292"/>
    <mergeCell ref="J291:J292"/>
    <mergeCell ref="AG498:AG500"/>
    <mergeCell ref="A501:AG501"/>
    <mergeCell ref="A487:AG487"/>
    <mergeCell ref="A488:AG488"/>
    <mergeCell ref="A489:A493"/>
    <mergeCell ref="E489:E493"/>
    <mergeCell ref="F489:F493"/>
    <mergeCell ref="G489:G493"/>
    <mergeCell ref="H489:H493"/>
    <mergeCell ref="I489:I493"/>
    <mergeCell ref="J489:J493"/>
    <mergeCell ref="A481:O486"/>
    <mergeCell ref="X481:X486"/>
    <mergeCell ref="AG481:AG486"/>
    <mergeCell ref="K291:K292"/>
    <mergeCell ref="L291:L292"/>
    <mergeCell ref="A291:A292"/>
    <mergeCell ref="B489:B493"/>
    <mergeCell ref="C489:C493"/>
    <mergeCell ref="D489:D493"/>
    <mergeCell ref="B548:O548"/>
    <mergeCell ref="A519:O526"/>
    <mergeCell ref="X519:X526"/>
    <mergeCell ref="AG519:AG526"/>
    <mergeCell ref="A527:AG527"/>
    <mergeCell ref="A529:O537"/>
    <mergeCell ref="X529:X537"/>
    <mergeCell ref="AG529:AG537"/>
    <mergeCell ref="C495:C496"/>
    <mergeCell ref="A498:O500"/>
    <mergeCell ref="G495:G496"/>
    <mergeCell ref="D495:D496"/>
    <mergeCell ref="E495:E496"/>
    <mergeCell ref="F495:F496"/>
    <mergeCell ref="A512:O516"/>
    <mergeCell ref="A505:AG505"/>
    <mergeCell ref="X512:X516"/>
    <mergeCell ref="AG512:AG516"/>
    <mergeCell ref="I495:I496"/>
    <mergeCell ref="J495:J496"/>
    <mergeCell ref="L495:L496"/>
    <mergeCell ref="X498:X500"/>
    <mergeCell ref="A495:A496"/>
    <mergeCell ref="B495:B496"/>
  </mergeCells>
  <printOptions horizontalCentered="1"/>
  <pageMargins left="0.59055118110236227" right="0.39370078740157483" top="0.39370078740157483" bottom="0.39370078740157483" header="0.19685039370078741" footer="0.19685039370078741"/>
  <pageSetup paperSize="8" scale="35" firstPageNumber="35" fitToHeight="50" orientation="landscape" useFirstPageNumber="1" horizontalDpi="300" verticalDpi="300" r:id="rId1"/>
  <headerFooter>
    <oddHeader>&amp;C&amp;"Times New Roman,обычный"&amp;24&amp;P</oddHeader>
  </headerFooter>
  <rowBreaks count="4" manualBreakCount="4">
    <brk id="129" max="32" man="1"/>
    <brk id="165" max="32" man="1"/>
    <brk id="273" max="32" man="1"/>
    <brk id="49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19"/>
  <sheetViews>
    <sheetView view="pageBreakPreview" zoomScaleNormal="100" zoomScaleSheetLayoutView="100" workbookViewId="0">
      <pane ySplit="9" topLeftCell="A415" activePane="bottomLeft" state="frozen"/>
      <selection pane="bottomLeft" activeCell="F57" sqref="F57:F58"/>
    </sheetView>
  </sheetViews>
  <sheetFormatPr defaultRowHeight="15" x14ac:dyDescent="0.25"/>
  <cols>
    <col min="1" max="1" width="4.42578125" style="1" customWidth="1"/>
    <col min="2" max="2" width="28.5703125" style="8" customWidth="1"/>
    <col min="3" max="4" width="15.140625" style="1" customWidth="1"/>
    <col min="5" max="5" width="25.42578125" style="1" customWidth="1"/>
    <col min="6" max="6" width="21.42578125" style="1" customWidth="1"/>
    <col min="7" max="7" width="29.7109375" style="1" customWidth="1"/>
    <col min="8" max="16384" width="9.140625" style="1"/>
  </cols>
  <sheetData>
    <row r="1" spans="1:7" s="90" customFormat="1" ht="20.25" x14ac:dyDescent="0.25">
      <c r="B1" s="91"/>
      <c r="G1" s="84" t="s">
        <v>72</v>
      </c>
    </row>
    <row r="2" spans="1:7" s="90" customFormat="1" ht="20.25" x14ac:dyDescent="0.25">
      <c r="B2" s="91"/>
      <c r="G2" s="84" t="s">
        <v>63</v>
      </c>
    </row>
    <row r="3" spans="1:7" s="90" customFormat="1" ht="20.25" x14ac:dyDescent="0.25">
      <c r="B3" s="91"/>
      <c r="G3" s="84" t="s">
        <v>200</v>
      </c>
    </row>
    <row r="4" spans="1:7" s="90" customFormat="1" ht="20.25" x14ac:dyDescent="0.25">
      <c r="B4" s="91"/>
      <c r="G4" s="84" t="s">
        <v>145</v>
      </c>
    </row>
    <row r="5" spans="1:7" s="90" customFormat="1" ht="20.25" x14ac:dyDescent="0.25">
      <c r="B5" s="91"/>
      <c r="G5" s="84"/>
    </row>
    <row r="6" spans="1:7" s="90" customFormat="1" ht="20.25" x14ac:dyDescent="0.25">
      <c r="A6" s="319" t="s">
        <v>207</v>
      </c>
      <c r="B6" s="319"/>
      <c r="C6" s="319"/>
      <c r="D6" s="319"/>
      <c r="E6" s="319"/>
      <c r="F6" s="319"/>
      <c r="G6" s="319"/>
    </row>
    <row r="7" spans="1:7" s="90" customFormat="1" ht="20.25" x14ac:dyDescent="0.25">
      <c r="A7" s="319" t="s">
        <v>208</v>
      </c>
      <c r="B7" s="319"/>
      <c r="C7" s="319"/>
      <c r="D7" s="319"/>
      <c r="E7" s="319"/>
      <c r="F7" s="319"/>
      <c r="G7" s="319"/>
    </row>
    <row r="8" spans="1:7" x14ac:dyDescent="0.25">
      <c r="A8" s="88"/>
      <c r="B8" s="88"/>
      <c r="C8" s="88"/>
      <c r="D8" s="88"/>
      <c r="E8" s="88"/>
      <c r="F8" s="88"/>
      <c r="G8" s="88"/>
    </row>
    <row r="9" spans="1:7" ht="120" x14ac:dyDescent="0.25">
      <c r="A9" s="4" t="s">
        <v>64</v>
      </c>
      <c r="B9" s="4" t="s">
        <v>209</v>
      </c>
      <c r="C9" s="4" t="s">
        <v>210</v>
      </c>
      <c r="D9" s="4" t="s">
        <v>202</v>
      </c>
      <c r="E9" s="4" t="s">
        <v>1</v>
      </c>
      <c r="F9" s="4" t="s">
        <v>2</v>
      </c>
      <c r="G9" s="4" t="s">
        <v>3</v>
      </c>
    </row>
    <row r="10" spans="1:7" x14ac:dyDescent="0.25">
      <c r="A10" s="320" t="s">
        <v>4</v>
      </c>
      <c r="B10" s="320"/>
      <c r="C10" s="320"/>
      <c r="D10" s="320"/>
      <c r="E10" s="320"/>
      <c r="F10" s="320"/>
      <c r="G10" s="320"/>
    </row>
    <row r="11" spans="1:7" ht="105" x14ac:dyDescent="0.25">
      <c r="A11" s="2">
        <v>1</v>
      </c>
      <c r="B11" s="3" t="s">
        <v>610</v>
      </c>
      <c r="C11" s="4">
        <v>126</v>
      </c>
      <c r="D11" s="4">
        <v>1</v>
      </c>
      <c r="E11" s="4" t="s">
        <v>150</v>
      </c>
      <c r="F11" s="4" t="s">
        <v>5</v>
      </c>
      <c r="G11" s="4" t="s">
        <v>681</v>
      </c>
    </row>
    <row r="12" spans="1:7" ht="45" x14ac:dyDescent="0.25">
      <c r="A12" s="2">
        <v>2</v>
      </c>
      <c r="B12" s="3" t="s">
        <v>609</v>
      </c>
      <c r="C12" s="4">
        <v>32</v>
      </c>
      <c r="D12" s="4" t="s">
        <v>136</v>
      </c>
      <c r="E12" s="4" t="s">
        <v>136</v>
      </c>
      <c r="F12" s="4" t="s">
        <v>136</v>
      </c>
      <c r="G12" s="4" t="s">
        <v>136</v>
      </c>
    </row>
    <row r="13" spans="1:7" ht="105" x14ac:dyDescent="0.25">
      <c r="A13" s="2">
        <v>3</v>
      </c>
      <c r="B13" s="3" t="s">
        <v>241</v>
      </c>
      <c r="C13" s="4">
        <v>40</v>
      </c>
      <c r="D13" s="4">
        <v>1</v>
      </c>
      <c r="E13" s="4" t="s">
        <v>154</v>
      </c>
      <c r="F13" s="4" t="s">
        <v>5</v>
      </c>
      <c r="G13" s="4" t="s">
        <v>681</v>
      </c>
    </row>
    <row r="14" spans="1:7" x14ac:dyDescent="0.25">
      <c r="A14" s="315" t="s">
        <v>107</v>
      </c>
      <c r="B14" s="316"/>
      <c r="C14" s="2">
        <f>SUM(C11:C13)</f>
        <v>198</v>
      </c>
      <c r="D14" s="2">
        <f>SUM(D11:D13)</f>
        <v>2</v>
      </c>
      <c r="E14" s="4" t="s">
        <v>136</v>
      </c>
      <c r="F14" s="4" t="s">
        <v>136</v>
      </c>
      <c r="G14" s="4" t="s">
        <v>136</v>
      </c>
    </row>
    <row r="15" spans="1:7" x14ac:dyDescent="0.25">
      <c r="A15" s="320" t="s">
        <v>6</v>
      </c>
      <c r="B15" s="320"/>
      <c r="C15" s="320"/>
      <c r="D15" s="320"/>
      <c r="E15" s="320"/>
      <c r="F15" s="320"/>
      <c r="G15" s="320"/>
    </row>
    <row r="16" spans="1:7" ht="60" x14ac:dyDescent="0.25">
      <c r="A16" s="320">
        <v>4</v>
      </c>
      <c r="B16" s="321" t="s">
        <v>242</v>
      </c>
      <c r="C16" s="324">
        <v>60</v>
      </c>
      <c r="D16" s="306">
        <v>3</v>
      </c>
      <c r="E16" s="4" t="s">
        <v>155</v>
      </c>
      <c r="F16" s="4" t="s">
        <v>108</v>
      </c>
      <c r="G16" s="4" t="s">
        <v>205</v>
      </c>
    </row>
    <row r="17" spans="1:7" ht="60" x14ac:dyDescent="0.25">
      <c r="A17" s="320"/>
      <c r="B17" s="322"/>
      <c r="C17" s="325"/>
      <c r="D17" s="306"/>
      <c r="E17" s="4" t="s">
        <v>156</v>
      </c>
      <c r="F17" s="4" t="s">
        <v>108</v>
      </c>
      <c r="G17" s="4" t="s">
        <v>204</v>
      </c>
    </row>
    <row r="18" spans="1:7" ht="30" x14ac:dyDescent="0.25">
      <c r="A18" s="320"/>
      <c r="B18" s="323"/>
      <c r="C18" s="326"/>
      <c r="D18" s="306"/>
      <c r="E18" s="4" t="s">
        <v>158</v>
      </c>
      <c r="F18" s="4" t="s">
        <v>110</v>
      </c>
      <c r="G18" s="4" t="s">
        <v>203</v>
      </c>
    </row>
    <row r="19" spans="1:7" ht="60" x14ac:dyDescent="0.25">
      <c r="A19" s="2">
        <v>5</v>
      </c>
      <c r="B19" s="5" t="s">
        <v>243</v>
      </c>
      <c r="C19" s="6">
        <v>9.3000000000000007</v>
      </c>
      <c r="D19" s="4" t="s">
        <v>136</v>
      </c>
      <c r="E19" s="4" t="s">
        <v>136</v>
      </c>
      <c r="F19" s="4" t="s">
        <v>136</v>
      </c>
      <c r="G19" s="4" t="s">
        <v>136</v>
      </c>
    </row>
    <row r="20" spans="1:7" ht="45" x14ac:dyDescent="0.25">
      <c r="A20" s="2">
        <v>6</v>
      </c>
      <c r="B20" s="5" t="s">
        <v>244</v>
      </c>
      <c r="C20" s="6">
        <v>29</v>
      </c>
      <c r="D20" s="4" t="s">
        <v>136</v>
      </c>
      <c r="E20" s="4" t="s">
        <v>136</v>
      </c>
      <c r="F20" s="4" t="s">
        <v>136</v>
      </c>
      <c r="G20" s="4" t="s">
        <v>136</v>
      </c>
    </row>
    <row r="21" spans="1:7" ht="45" x14ac:dyDescent="0.25">
      <c r="A21" s="2">
        <v>7</v>
      </c>
      <c r="B21" s="5" t="s">
        <v>245</v>
      </c>
      <c r="C21" s="6">
        <v>42</v>
      </c>
      <c r="D21" s="4" t="s">
        <v>136</v>
      </c>
      <c r="E21" s="4" t="s">
        <v>136</v>
      </c>
      <c r="F21" s="4" t="s">
        <v>136</v>
      </c>
      <c r="G21" s="4" t="s">
        <v>136</v>
      </c>
    </row>
    <row r="22" spans="1:7" ht="60" x14ac:dyDescent="0.25">
      <c r="A22" s="2">
        <v>8</v>
      </c>
      <c r="B22" s="5" t="s">
        <v>246</v>
      </c>
      <c r="C22" s="6">
        <v>35.5</v>
      </c>
      <c r="D22" s="4" t="s">
        <v>136</v>
      </c>
      <c r="E22" s="4" t="s">
        <v>136</v>
      </c>
      <c r="F22" s="4" t="s">
        <v>136</v>
      </c>
      <c r="G22" s="4" t="s">
        <v>136</v>
      </c>
    </row>
    <row r="23" spans="1:7" ht="60" x14ac:dyDescent="0.25">
      <c r="A23" s="2">
        <v>9</v>
      </c>
      <c r="B23" s="5" t="s">
        <v>247</v>
      </c>
      <c r="C23" s="6">
        <v>25.5</v>
      </c>
      <c r="D23" s="4" t="s">
        <v>136</v>
      </c>
      <c r="E23" s="4" t="s">
        <v>136</v>
      </c>
      <c r="F23" s="4" t="s">
        <v>136</v>
      </c>
      <c r="G23" s="4" t="s">
        <v>136</v>
      </c>
    </row>
    <row r="24" spans="1:7" ht="60" x14ac:dyDescent="0.25">
      <c r="A24" s="2">
        <v>10</v>
      </c>
      <c r="B24" s="5" t="s">
        <v>248</v>
      </c>
      <c r="C24" s="6">
        <v>50</v>
      </c>
      <c r="D24" s="4" t="s">
        <v>136</v>
      </c>
      <c r="E24" s="4" t="s">
        <v>136</v>
      </c>
      <c r="F24" s="4" t="s">
        <v>136</v>
      </c>
      <c r="G24" s="4" t="s">
        <v>136</v>
      </c>
    </row>
    <row r="25" spans="1:7" ht="45" x14ac:dyDescent="0.25">
      <c r="A25" s="2">
        <v>11</v>
      </c>
      <c r="B25" s="5" t="s">
        <v>249</v>
      </c>
      <c r="C25" s="6">
        <v>4.7</v>
      </c>
      <c r="D25" s="4" t="s">
        <v>136</v>
      </c>
      <c r="E25" s="4" t="s">
        <v>136</v>
      </c>
      <c r="F25" s="4" t="s">
        <v>136</v>
      </c>
      <c r="G25" s="4" t="s">
        <v>136</v>
      </c>
    </row>
    <row r="26" spans="1:7" ht="45" x14ac:dyDescent="0.25">
      <c r="A26" s="2">
        <v>12</v>
      </c>
      <c r="B26" s="5" t="s">
        <v>250</v>
      </c>
      <c r="C26" s="6">
        <v>11.15</v>
      </c>
      <c r="D26" s="4" t="s">
        <v>136</v>
      </c>
      <c r="E26" s="4" t="s">
        <v>136</v>
      </c>
      <c r="F26" s="4" t="s">
        <v>136</v>
      </c>
      <c r="G26" s="4" t="s">
        <v>136</v>
      </c>
    </row>
    <row r="27" spans="1:7" ht="90" x14ac:dyDescent="0.25">
      <c r="A27" s="2">
        <v>13</v>
      </c>
      <c r="B27" s="5" t="s">
        <v>251</v>
      </c>
      <c r="C27" s="6">
        <v>14.7</v>
      </c>
      <c r="D27" s="4">
        <v>1</v>
      </c>
      <c r="E27" s="4" t="s">
        <v>168</v>
      </c>
      <c r="F27" s="4" t="s">
        <v>110</v>
      </c>
      <c r="G27" s="4" t="s">
        <v>203</v>
      </c>
    </row>
    <row r="28" spans="1:7" ht="30" x14ac:dyDescent="0.25">
      <c r="A28" s="2">
        <v>14</v>
      </c>
      <c r="B28" s="5" t="s">
        <v>252</v>
      </c>
      <c r="C28" s="6">
        <v>27.9</v>
      </c>
      <c r="D28" s="4" t="s">
        <v>136</v>
      </c>
      <c r="E28" s="4" t="s">
        <v>136</v>
      </c>
      <c r="F28" s="4" t="s">
        <v>136</v>
      </c>
      <c r="G28" s="4" t="s">
        <v>136</v>
      </c>
    </row>
    <row r="29" spans="1:7" ht="30" x14ac:dyDescent="0.25">
      <c r="A29" s="2">
        <v>15</v>
      </c>
      <c r="B29" s="5" t="s">
        <v>253</v>
      </c>
      <c r="C29" s="6">
        <v>10.909000000000001</v>
      </c>
      <c r="D29" s="4" t="s">
        <v>136</v>
      </c>
      <c r="E29" s="4" t="s">
        <v>136</v>
      </c>
      <c r="F29" s="4" t="s">
        <v>136</v>
      </c>
      <c r="G29" s="4" t="s">
        <v>136</v>
      </c>
    </row>
    <row r="30" spans="1:7" ht="60" x14ac:dyDescent="0.25">
      <c r="A30" s="2">
        <v>16</v>
      </c>
      <c r="B30" s="5" t="s">
        <v>254</v>
      </c>
      <c r="C30" s="6">
        <v>19.5</v>
      </c>
      <c r="D30" s="4" t="s">
        <v>136</v>
      </c>
      <c r="E30" s="4" t="s">
        <v>136</v>
      </c>
      <c r="F30" s="4" t="s">
        <v>136</v>
      </c>
      <c r="G30" s="4" t="s">
        <v>136</v>
      </c>
    </row>
    <row r="31" spans="1:7" ht="75" x14ac:dyDescent="0.25">
      <c r="A31" s="2">
        <v>17</v>
      </c>
      <c r="B31" s="5" t="s">
        <v>255</v>
      </c>
      <c r="C31" s="6">
        <v>57.8</v>
      </c>
      <c r="D31" s="4" t="s">
        <v>136</v>
      </c>
      <c r="E31" s="4" t="s">
        <v>136</v>
      </c>
      <c r="F31" s="4" t="s">
        <v>136</v>
      </c>
      <c r="G31" s="4" t="s">
        <v>136</v>
      </c>
    </row>
    <row r="32" spans="1:7" ht="30" x14ac:dyDescent="0.25">
      <c r="A32" s="2">
        <v>18</v>
      </c>
      <c r="B32" s="5" t="s">
        <v>256</v>
      </c>
      <c r="C32" s="6">
        <v>2.931</v>
      </c>
      <c r="D32" s="4" t="s">
        <v>136</v>
      </c>
      <c r="E32" s="4" t="s">
        <v>136</v>
      </c>
      <c r="F32" s="4" t="s">
        <v>136</v>
      </c>
      <c r="G32" s="4" t="s">
        <v>136</v>
      </c>
    </row>
    <row r="33" spans="1:7" ht="30" x14ac:dyDescent="0.25">
      <c r="A33" s="2">
        <v>19</v>
      </c>
      <c r="B33" s="5" t="s">
        <v>257</v>
      </c>
      <c r="C33" s="6">
        <v>1.63</v>
      </c>
      <c r="D33" s="4" t="s">
        <v>136</v>
      </c>
      <c r="E33" s="4" t="s">
        <v>136</v>
      </c>
      <c r="F33" s="4" t="s">
        <v>136</v>
      </c>
      <c r="G33" s="4" t="s">
        <v>136</v>
      </c>
    </row>
    <row r="34" spans="1:7" ht="45" x14ac:dyDescent="0.25">
      <c r="A34" s="2">
        <v>20</v>
      </c>
      <c r="B34" s="5" t="s">
        <v>258</v>
      </c>
      <c r="C34" s="6">
        <v>16.085999999999999</v>
      </c>
      <c r="D34" s="4" t="s">
        <v>136</v>
      </c>
      <c r="E34" s="4" t="s">
        <v>136</v>
      </c>
      <c r="F34" s="4" t="s">
        <v>136</v>
      </c>
      <c r="G34" s="4" t="s">
        <v>136</v>
      </c>
    </row>
    <row r="35" spans="1:7" ht="45" x14ac:dyDescent="0.25">
      <c r="A35" s="2">
        <v>21</v>
      </c>
      <c r="B35" s="5" t="s">
        <v>631</v>
      </c>
      <c r="C35" s="6">
        <v>1</v>
      </c>
      <c r="D35" s="4" t="s">
        <v>136</v>
      </c>
      <c r="E35" s="4" t="s">
        <v>136</v>
      </c>
      <c r="F35" s="4" t="s">
        <v>136</v>
      </c>
      <c r="G35" s="4" t="s">
        <v>136</v>
      </c>
    </row>
    <row r="36" spans="1:7" ht="30" x14ac:dyDescent="0.25">
      <c r="A36" s="2">
        <v>22</v>
      </c>
      <c r="B36" s="5" t="s">
        <v>259</v>
      </c>
      <c r="C36" s="6">
        <v>4.6120000000000001</v>
      </c>
      <c r="D36" s="4" t="s">
        <v>136</v>
      </c>
      <c r="E36" s="4" t="s">
        <v>136</v>
      </c>
      <c r="F36" s="4" t="s">
        <v>136</v>
      </c>
      <c r="G36" s="4" t="s">
        <v>136</v>
      </c>
    </row>
    <row r="37" spans="1:7" ht="45" x14ac:dyDescent="0.25">
      <c r="A37" s="2">
        <v>23</v>
      </c>
      <c r="B37" s="5" t="s">
        <v>260</v>
      </c>
      <c r="C37" s="6">
        <v>8.1999999999999993</v>
      </c>
      <c r="D37" s="4" t="s">
        <v>136</v>
      </c>
      <c r="E37" s="4" t="s">
        <v>136</v>
      </c>
      <c r="F37" s="4" t="s">
        <v>136</v>
      </c>
      <c r="G37" s="4" t="s">
        <v>136</v>
      </c>
    </row>
    <row r="38" spans="1:7" ht="45" x14ac:dyDescent="0.25">
      <c r="A38" s="2">
        <v>24</v>
      </c>
      <c r="B38" s="5" t="s">
        <v>261</v>
      </c>
      <c r="C38" s="6">
        <v>16</v>
      </c>
      <c r="D38" s="4" t="s">
        <v>136</v>
      </c>
      <c r="E38" s="4" t="s">
        <v>136</v>
      </c>
      <c r="F38" s="4" t="s">
        <v>136</v>
      </c>
      <c r="G38" s="4" t="s">
        <v>136</v>
      </c>
    </row>
    <row r="39" spans="1:7" ht="30" x14ac:dyDescent="0.25">
      <c r="A39" s="2">
        <v>25</v>
      </c>
      <c r="B39" s="5" t="s">
        <v>262</v>
      </c>
      <c r="C39" s="6">
        <v>3.3460000000000001</v>
      </c>
      <c r="D39" s="4" t="s">
        <v>136</v>
      </c>
      <c r="E39" s="4" t="s">
        <v>136</v>
      </c>
      <c r="F39" s="4" t="s">
        <v>136</v>
      </c>
      <c r="G39" s="4" t="s">
        <v>136</v>
      </c>
    </row>
    <row r="40" spans="1:7" ht="30" x14ac:dyDescent="0.25">
      <c r="A40" s="2">
        <v>26</v>
      </c>
      <c r="B40" s="5" t="s">
        <v>263</v>
      </c>
      <c r="C40" s="6">
        <v>0.8</v>
      </c>
      <c r="D40" s="4" t="s">
        <v>136</v>
      </c>
      <c r="E40" s="4" t="s">
        <v>136</v>
      </c>
      <c r="F40" s="4" t="s">
        <v>136</v>
      </c>
      <c r="G40" s="4" t="s">
        <v>136</v>
      </c>
    </row>
    <row r="41" spans="1:7" ht="30" x14ac:dyDescent="0.25">
      <c r="A41" s="2">
        <v>27</v>
      </c>
      <c r="B41" s="5" t="s">
        <v>264</v>
      </c>
      <c r="C41" s="6">
        <v>3.59</v>
      </c>
      <c r="D41" s="4" t="s">
        <v>136</v>
      </c>
      <c r="E41" s="4" t="s">
        <v>136</v>
      </c>
      <c r="F41" s="4" t="s">
        <v>136</v>
      </c>
      <c r="G41" s="4" t="s">
        <v>136</v>
      </c>
    </row>
    <row r="42" spans="1:7" ht="30" x14ac:dyDescent="0.25">
      <c r="A42" s="2">
        <v>28</v>
      </c>
      <c r="B42" s="5" t="s">
        <v>265</v>
      </c>
      <c r="C42" s="6">
        <v>5.407</v>
      </c>
      <c r="D42" s="4" t="s">
        <v>136</v>
      </c>
      <c r="E42" s="4" t="s">
        <v>136</v>
      </c>
      <c r="F42" s="4" t="s">
        <v>136</v>
      </c>
      <c r="G42" s="4" t="s">
        <v>136</v>
      </c>
    </row>
    <row r="43" spans="1:7" ht="30" x14ac:dyDescent="0.25">
      <c r="A43" s="2">
        <v>29</v>
      </c>
      <c r="B43" s="5" t="s">
        <v>266</v>
      </c>
      <c r="C43" s="6">
        <v>4.34</v>
      </c>
      <c r="D43" s="4" t="s">
        <v>136</v>
      </c>
      <c r="E43" s="4" t="s">
        <v>136</v>
      </c>
      <c r="F43" s="4" t="s">
        <v>136</v>
      </c>
      <c r="G43" s="4" t="s">
        <v>136</v>
      </c>
    </row>
    <row r="44" spans="1:7" ht="30" x14ac:dyDescent="0.25">
      <c r="A44" s="2">
        <v>30</v>
      </c>
      <c r="B44" s="5" t="s">
        <v>267</v>
      </c>
      <c r="C44" s="6">
        <v>4.5149999999999997</v>
      </c>
      <c r="D44" s="4" t="s">
        <v>136</v>
      </c>
      <c r="E44" s="4" t="s">
        <v>136</v>
      </c>
      <c r="F44" s="4" t="s">
        <v>136</v>
      </c>
      <c r="G44" s="4" t="s">
        <v>136</v>
      </c>
    </row>
    <row r="45" spans="1:7" ht="75" x14ac:dyDescent="0.25">
      <c r="A45" s="2">
        <v>31</v>
      </c>
      <c r="B45" s="5" t="s">
        <v>268</v>
      </c>
      <c r="C45" s="6">
        <v>14.65</v>
      </c>
      <c r="D45" s="4" t="s">
        <v>136</v>
      </c>
      <c r="E45" s="4" t="s">
        <v>136</v>
      </c>
      <c r="F45" s="4" t="s">
        <v>136</v>
      </c>
      <c r="G45" s="4" t="s">
        <v>136</v>
      </c>
    </row>
    <row r="46" spans="1:7" ht="60" x14ac:dyDescent="0.25">
      <c r="A46" s="2">
        <v>32</v>
      </c>
      <c r="B46" s="5" t="s">
        <v>269</v>
      </c>
      <c r="C46" s="6">
        <v>5.7</v>
      </c>
      <c r="D46" s="4" t="s">
        <v>136</v>
      </c>
      <c r="E46" s="4" t="s">
        <v>136</v>
      </c>
      <c r="F46" s="4" t="s">
        <v>136</v>
      </c>
      <c r="G46" s="4" t="s">
        <v>136</v>
      </c>
    </row>
    <row r="47" spans="1:7" ht="45" x14ac:dyDescent="0.25">
      <c r="A47" s="2">
        <v>33</v>
      </c>
      <c r="B47" s="5" t="s">
        <v>270</v>
      </c>
      <c r="C47" s="6">
        <v>2.5</v>
      </c>
      <c r="D47" s="4" t="s">
        <v>136</v>
      </c>
      <c r="E47" s="4" t="s">
        <v>136</v>
      </c>
      <c r="F47" s="4" t="s">
        <v>136</v>
      </c>
      <c r="G47" s="4" t="s">
        <v>136</v>
      </c>
    </row>
    <row r="48" spans="1:7" ht="45" x14ac:dyDescent="0.25">
      <c r="A48" s="2">
        <v>34</v>
      </c>
      <c r="B48" s="5" t="s">
        <v>271</v>
      </c>
      <c r="C48" s="6">
        <v>3.4</v>
      </c>
      <c r="D48" s="4" t="s">
        <v>136</v>
      </c>
      <c r="E48" s="4" t="s">
        <v>136</v>
      </c>
      <c r="F48" s="4" t="s">
        <v>136</v>
      </c>
      <c r="G48" s="4" t="s">
        <v>136</v>
      </c>
    </row>
    <row r="49" spans="1:7" ht="45" x14ac:dyDescent="0.25">
      <c r="A49" s="2">
        <v>35</v>
      </c>
      <c r="B49" s="5" t="s">
        <v>272</v>
      </c>
      <c r="C49" s="6">
        <v>3.4</v>
      </c>
      <c r="D49" s="4" t="s">
        <v>136</v>
      </c>
      <c r="E49" s="4" t="s">
        <v>136</v>
      </c>
      <c r="F49" s="4" t="s">
        <v>136</v>
      </c>
      <c r="G49" s="4" t="s">
        <v>136</v>
      </c>
    </row>
    <row r="50" spans="1:7" ht="45" x14ac:dyDescent="0.25">
      <c r="A50" s="2">
        <v>36</v>
      </c>
      <c r="B50" s="5" t="s">
        <v>273</v>
      </c>
      <c r="C50" s="6">
        <v>9.3179999999999996</v>
      </c>
      <c r="D50" s="4" t="s">
        <v>136</v>
      </c>
      <c r="E50" s="4" t="s">
        <v>136</v>
      </c>
      <c r="F50" s="4" t="s">
        <v>136</v>
      </c>
      <c r="G50" s="4" t="s">
        <v>136</v>
      </c>
    </row>
    <row r="51" spans="1:7" x14ac:dyDescent="0.25">
      <c r="A51" s="315" t="s">
        <v>107</v>
      </c>
      <c r="B51" s="316"/>
      <c r="C51" s="27">
        <f>SUM(C16:C50)</f>
        <v>509.38399999999979</v>
      </c>
      <c r="D51" s="2">
        <f>SUM(D16:D50)</f>
        <v>4</v>
      </c>
      <c r="E51" s="4" t="s">
        <v>136</v>
      </c>
      <c r="F51" s="4" t="s">
        <v>136</v>
      </c>
      <c r="G51" s="4" t="s">
        <v>136</v>
      </c>
    </row>
    <row r="52" spans="1:7" x14ac:dyDescent="0.25">
      <c r="A52" s="320" t="s">
        <v>7</v>
      </c>
      <c r="B52" s="320"/>
      <c r="C52" s="320"/>
      <c r="D52" s="320"/>
      <c r="E52" s="320"/>
      <c r="F52" s="320"/>
      <c r="G52" s="320"/>
    </row>
    <row r="53" spans="1:7" ht="45" x14ac:dyDescent="0.25">
      <c r="A53" s="4">
        <v>37</v>
      </c>
      <c r="B53" s="3" t="s">
        <v>274</v>
      </c>
      <c r="C53" s="4">
        <v>1.7</v>
      </c>
      <c r="D53" s="4" t="s">
        <v>136</v>
      </c>
      <c r="E53" s="4" t="s">
        <v>136</v>
      </c>
      <c r="F53" s="4" t="s">
        <v>136</v>
      </c>
      <c r="G53" s="4" t="s">
        <v>136</v>
      </c>
    </row>
    <row r="54" spans="1:7" ht="90" x14ac:dyDescent="0.25">
      <c r="A54" s="4">
        <v>38</v>
      </c>
      <c r="B54" s="3" t="s">
        <v>211</v>
      </c>
      <c r="C54" s="4">
        <v>4.2699999999999996</v>
      </c>
      <c r="D54" s="4">
        <v>1</v>
      </c>
      <c r="E54" s="4" t="s">
        <v>8</v>
      </c>
      <c r="F54" s="89" t="s">
        <v>138</v>
      </c>
      <c r="G54" s="4" t="s">
        <v>10</v>
      </c>
    </row>
    <row r="55" spans="1:7" ht="45" x14ac:dyDescent="0.25">
      <c r="A55" s="4">
        <v>39</v>
      </c>
      <c r="B55" s="3" t="s">
        <v>275</v>
      </c>
      <c r="C55" s="4">
        <v>2.4</v>
      </c>
      <c r="D55" s="4" t="s">
        <v>136</v>
      </c>
      <c r="E55" s="4" t="s">
        <v>136</v>
      </c>
      <c r="F55" s="4" t="s">
        <v>136</v>
      </c>
      <c r="G55" s="4" t="s">
        <v>136</v>
      </c>
    </row>
    <row r="56" spans="1:7" ht="45" x14ac:dyDescent="0.25">
      <c r="A56" s="4">
        <v>40</v>
      </c>
      <c r="B56" s="3" t="s">
        <v>212</v>
      </c>
      <c r="C56" s="4">
        <v>2.8</v>
      </c>
      <c r="D56" s="4" t="s">
        <v>136</v>
      </c>
      <c r="E56" s="4" t="s">
        <v>136</v>
      </c>
      <c r="F56" s="4" t="s">
        <v>136</v>
      </c>
      <c r="G56" s="4" t="s">
        <v>136</v>
      </c>
    </row>
    <row r="57" spans="1:7" ht="30" x14ac:dyDescent="0.25">
      <c r="A57" s="309">
        <v>41</v>
      </c>
      <c r="B57" s="312" t="s">
        <v>276</v>
      </c>
      <c r="C57" s="309">
        <v>8.51</v>
      </c>
      <c r="D57" s="309">
        <v>2</v>
      </c>
      <c r="E57" s="4" t="s">
        <v>562</v>
      </c>
      <c r="F57" s="306" t="s">
        <v>139</v>
      </c>
      <c r="G57" s="306" t="s">
        <v>13</v>
      </c>
    </row>
    <row r="58" spans="1:7" ht="45" x14ac:dyDescent="0.25">
      <c r="A58" s="311"/>
      <c r="B58" s="314"/>
      <c r="C58" s="311"/>
      <c r="D58" s="311"/>
      <c r="E58" s="4" t="s">
        <v>173</v>
      </c>
      <c r="F58" s="306"/>
      <c r="G58" s="306"/>
    </row>
    <row r="59" spans="1:7" ht="45" x14ac:dyDescent="0.25">
      <c r="A59" s="4">
        <v>42</v>
      </c>
      <c r="B59" s="3" t="s">
        <v>277</v>
      </c>
      <c r="C59" s="4">
        <v>2</v>
      </c>
      <c r="D59" s="4" t="s">
        <v>136</v>
      </c>
      <c r="E59" s="4" t="s">
        <v>136</v>
      </c>
      <c r="F59" s="4" t="s">
        <v>136</v>
      </c>
      <c r="G59" s="4" t="s">
        <v>136</v>
      </c>
    </row>
    <row r="60" spans="1:7" ht="45" x14ac:dyDescent="0.25">
      <c r="A60" s="4">
        <v>43</v>
      </c>
      <c r="B60" s="3" t="s">
        <v>278</v>
      </c>
      <c r="C60" s="4">
        <v>2.2000000000000002</v>
      </c>
      <c r="D60" s="4" t="s">
        <v>136</v>
      </c>
      <c r="E60" s="4" t="s">
        <v>136</v>
      </c>
      <c r="F60" s="4" t="s">
        <v>136</v>
      </c>
      <c r="G60" s="4" t="s">
        <v>136</v>
      </c>
    </row>
    <row r="61" spans="1:7" ht="60" x14ac:dyDescent="0.25">
      <c r="A61" s="4">
        <v>44</v>
      </c>
      <c r="B61" s="3" t="s">
        <v>213</v>
      </c>
      <c r="C61" s="4">
        <v>1.77</v>
      </c>
      <c r="D61" s="4" t="s">
        <v>136</v>
      </c>
      <c r="E61" s="4" t="s">
        <v>136</v>
      </c>
      <c r="F61" s="4" t="s">
        <v>136</v>
      </c>
      <c r="G61" s="4" t="s">
        <v>136</v>
      </c>
    </row>
    <row r="62" spans="1:7" ht="60" x14ac:dyDescent="0.25">
      <c r="A62" s="4">
        <v>45</v>
      </c>
      <c r="B62" s="3" t="s">
        <v>279</v>
      </c>
      <c r="C62" s="4">
        <v>3.3</v>
      </c>
      <c r="D62" s="4" t="s">
        <v>136</v>
      </c>
      <c r="E62" s="4" t="s">
        <v>136</v>
      </c>
      <c r="F62" s="4" t="s">
        <v>136</v>
      </c>
      <c r="G62" s="4" t="s">
        <v>136</v>
      </c>
    </row>
    <row r="63" spans="1:7" ht="45" x14ac:dyDescent="0.25">
      <c r="A63" s="4">
        <v>46</v>
      </c>
      <c r="B63" s="3" t="s">
        <v>280</v>
      </c>
      <c r="C63" s="4">
        <v>2</v>
      </c>
      <c r="D63" s="4" t="s">
        <v>136</v>
      </c>
      <c r="E63" s="4" t="s">
        <v>136</v>
      </c>
      <c r="F63" s="4" t="s">
        <v>136</v>
      </c>
      <c r="G63" s="4" t="s">
        <v>136</v>
      </c>
    </row>
    <row r="64" spans="1:7" ht="75" x14ac:dyDescent="0.25">
      <c r="A64" s="4">
        <v>47</v>
      </c>
      <c r="B64" s="3" t="s">
        <v>281</v>
      </c>
      <c r="C64" s="4">
        <v>1.5</v>
      </c>
      <c r="D64" s="4" t="s">
        <v>136</v>
      </c>
      <c r="E64" s="4" t="s">
        <v>136</v>
      </c>
      <c r="F64" s="4" t="s">
        <v>136</v>
      </c>
      <c r="G64" s="4" t="s">
        <v>136</v>
      </c>
    </row>
    <row r="65" spans="1:13" ht="60" x14ac:dyDescent="0.25">
      <c r="A65" s="4">
        <v>48</v>
      </c>
      <c r="B65" s="3" t="s">
        <v>282</v>
      </c>
      <c r="C65" s="4">
        <v>1.7</v>
      </c>
      <c r="D65" s="4" t="s">
        <v>136</v>
      </c>
      <c r="E65" s="4" t="s">
        <v>136</v>
      </c>
      <c r="F65" s="4" t="s">
        <v>136</v>
      </c>
      <c r="G65" s="4" t="s">
        <v>136</v>
      </c>
    </row>
    <row r="66" spans="1:13" ht="75" x14ac:dyDescent="0.25">
      <c r="A66" s="4">
        <v>49</v>
      </c>
      <c r="B66" s="3" t="s">
        <v>214</v>
      </c>
      <c r="C66" s="4">
        <v>3.6</v>
      </c>
      <c r="D66" s="4">
        <v>1</v>
      </c>
      <c r="E66" s="4" t="s">
        <v>563</v>
      </c>
      <c r="F66" s="4" t="s">
        <v>140</v>
      </c>
      <c r="G66" s="4" t="s">
        <v>662</v>
      </c>
    </row>
    <row r="67" spans="1:13" ht="45" x14ac:dyDescent="0.25">
      <c r="A67" s="4">
        <v>50</v>
      </c>
      <c r="B67" s="3" t="s">
        <v>215</v>
      </c>
      <c r="C67" s="4">
        <v>4.0999999999999996</v>
      </c>
      <c r="D67" s="4" t="s">
        <v>136</v>
      </c>
      <c r="E67" s="4" t="s">
        <v>136</v>
      </c>
      <c r="F67" s="4" t="s">
        <v>136</v>
      </c>
      <c r="G67" s="4" t="s">
        <v>136</v>
      </c>
    </row>
    <row r="68" spans="1:13" ht="45" x14ac:dyDescent="0.25">
      <c r="A68" s="4">
        <v>51</v>
      </c>
      <c r="B68" s="3" t="s">
        <v>216</v>
      </c>
      <c r="C68" s="4">
        <v>2.2999999999999998</v>
      </c>
      <c r="D68" s="4" t="s">
        <v>136</v>
      </c>
      <c r="E68" s="4" t="s">
        <v>136</v>
      </c>
      <c r="F68" s="4" t="s">
        <v>136</v>
      </c>
      <c r="G68" s="4" t="s">
        <v>136</v>
      </c>
    </row>
    <row r="69" spans="1:13" ht="45" x14ac:dyDescent="0.25">
      <c r="A69" s="4">
        <v>52</v>
      </c>
      <c r="B69" s="3" t="s">
        <v>283</v>
      </c>
      <c r="C69" s="4">
        <v>1.8</v>
      </c>
      <c r="D69" s="4" t="s">
        <v>136</v>
      </c>
      <c r="E69" s="4" t="s">
        <v>136</v>
      </c>
      <c r="F69" s="4" t="s">
        <v>136</v>
      </c>
      <c r="G69" s="4" t="s">
        <v>136</v>
      </c>
    </row>
    <row r="70" spans="1:13" ht="75" x14ac:dyDescent="0.25">
      <c r="A70" s="4">
        <v>53</v>
      </c>
      <c r="B70" s="3" t="s">
        <v>284</v>
      </c>
      <c r="C70" s="4">
        <v>1.7</v>
      </c>
      <c r="D70" s="4">
        <v>1</v>
      </c>
      <c r="E70" s="4" t="s">
        <v>15</v>
      </c>
      <c r="F70" s="4" t="s">
        <v>16</v>
      </c>
      <c r="G70" s="4" t="s">
        <v>13</v>
      </c>
      <c r="M70" s="88"/>
    </row>
    <row r="71" spans="1:13" ht="45" x14ac:dyDescent="0.25">
      <c r="A71" s="4">
        <v>54</v>
      </c>
      <c r="B71" s="3" t="s">
        <v>217</v>
      </c>
      <c r="C71" s="4">
        <v>2</v>
      </c>
      <c r="D71" s="4" t="s">
        <v>136</v>
      </c>
      <c r="E71" s="4" t="s">
        <v>136</v>
      </c>
      <c r="F71" s="4" t="s">
        <v>136</v>
      </c>
      <c r="G71" s="4" t="s">
        <v>136</v>
      </c>
    </row>
    <row r="72" spans="1:13" ht="45" x14ac:dyDescent="0.25">
      <c r="A72" s="4">
        <v>55</v>
      </c>
      <c r="B72" s="3" t="s">
        <v>218</v>
      </c>
      <c r="C72" s="4">
        <v>2.4</v>
      </c>
      <c r="D72" s="4" t="s">
        <v>136</v>
      </c>
      <c r="E72" s="4" t="s">
        <v>136</v>
      </c>
      <c r="F72" s="4" t="s">
        <v>136</v>
      </c>
      <c r="G72" s="4" t="s">
        <v>136</v>
      </c>
    </row>
    <row r="73" spans="1:13" ht="45" x14ac:dyDescent="0.25">
      <c r="A73" s="306">
        <v>56</v>
      </c>
      <c r="B73" s="307" t="s">
        <v>285</v>
      </c>
      <c r="C73" s="306">
        <v>1.55</v>
      </c>
      <c r="D73" s="306">
        <v>2</v>
      </c>
      <c r="E73" s="4" t="s">
        <v>564</v>
      </c>
      <c r="F73" s="306" t="s">
        <v>16</v>
      </c>
      <c r="G73" s="306" t="s">
        <v>13</v>
      </c>
    </row>
    <row r="74" spans="1:13" ht="30" customHeight="1" x14ac:dyDescent="0.25">
      <c r="A74" s="306"/>
      <c r="B74" s="307"/>
      <c r="C74" s="306"/>
      <c r="D74" s="306"/>
      <c r="E74" s="4" t="s">
        <v>18</v>
      </c>
      <c r="F74" s="306"/>
      <c r="G74" s="306"/>
    </row>
    <row r="75" spans="1:13" ht="45" x14ac:dyDescent="0.25">
      <c r="A75" s="4">
        <v>57</v>
      </c>
      <c r="B75" s="3" t="s">
        <v>219</v>
      </c>
      <c r="C75" s="4">
        <v>1</v>
      </c>
      <c r="D75" s="4" t="s">
        <v>136</v>
      </c>
      <c r="E75" s="4" t="s">
        <v>136</v>
      </c>
      <c r="F75" s="4" t="s">
        <v>136</v>
      </c>
      <c r="G75" s="4" t="s">
        <v>136</v>
      </c>
    </row>
    <row r="76" spans="1:13" ht="45" x14ac:dyDescent="0.25">
      <c r="A76" s="4">
        <v>58</v>
      </c>
      <c r="B76" s="3" t="s">
        <v>286</v>
      </c>
      <c r="C76" s="4">
        <v>1.1000000000000001</v>
      </c>
      <c r="D76" s="4" t="s">
        <v>136</v>
      </c>
      <c r="E76" s="4" t="s">
        <v>136</v>
      </c>
      <c r="F76" s="4" t="s">
        <v>136</v>
      </c>
      <c r="G76" s="4" t="s">
        <v>136</v>
      </c>
    </row>
    <row r="77" spans="1:13" ht="45" x14ac:dyDescent="0.25">
      <c r="A77" s="4">
        <v>59</v>
      </c>
      <c r="B77" s="3" t="s">
        <v>287</v>
      </c>
      <c r="C77" s="4">
        <v>0.8</v>
      </c>
      <c r="D77" s="4" t="s">
        <v>136</v>
      </c>
      <c r="E77" s="4" t="s">
        <v>136</v>
      </c>
      <c r="F77" s="4" t="s">
        <v>136</v>
      </c>
      <c r="G77" s="4" t="s">
        <v>136</v>
      </c>
    </row>
    <row r="78" spans="1:13" ht="45" x14ac:dyDescent="0.25">
      <c r="A78" s="4">
        <v>60</v>
      </c>
      <c r="B78" s="3" t="s">
        <v>220</v>
      </c>
      <c r="C78" s="4">
        <v>1.35</v>
      </c>
      <c r="D78" s="4" t="s">
        <v>136</v>
      </c>
      <c r="E78" s="4" t="s">
        <v>136</v>
      </c>
      <c r="F78" s="4" t="s">
        <v>136</v>
      </c>
      <c r="G78" s="4" t="s">
        <v>136</v>
      </c>
    </row>
    <row r="79" spans="1:13" ht="45" x14ac:dyDescent="0.25">
      <c r="A79" s="4">
        <v>61</v>
      </c>
      <c r="B79" s="3" t="s">
        <v>288</v>
      </c>
      <c r="C79" s="4">
        <v>3.9</v>
      </c>
      <c r="D79" s="4" t="s">
        <v>136</v>
      </c>
      <c r="E79" s="4" t="s">
        <v>136</v>
      </c>
      <c r="F79" s="4" t="s">
        <v>136</v>
      </c>
      <c r="G79" s="4" t="s">
        <v>136</v>
      </c>
    </row>
    <row r="80" spans="1:13" ht="45" x14ac:dyDescent="0.25">
      <c r="A80" s="4">
        <v>62</v>
      </c>
      <c r="B80" s="3" t="s">
        <v>289</v>
      </c>
      <c r="C80" s="4">
        <v>0.78</v>
      </c>
      <c r="D80" s="4" t="s">
        <v>136</v>
      </c>
      <c r="E80" s="4" t="s">
        <v>136</v>
      </c>
      <c r="F80" s="4" t="s">
        <v>136</v>
      </c>
      <c r="G80" s="4" t="s">
        <v>136</v>
      </c>
    </row>
    <row r="81" spans="1:7" ht="45" x14ac:dyDescent="0.25">
      <c r="A81" s="4">
        <v>63</v>
      </c>
      <c r="B81" s="3" t="s">
        <v>290</v>
      </c>
      <c r="C81" s="4">
        <v>0.7</v>
      </c>
      <c r="D81" s="4" t="s">
        <v>136</v>
      </c>
      <c r="E81" s="4" t="s">
        <v>136</v>
      </c>
      <c r="F81" s="4" t="s">
        <v>136</v>
      </c>
      <c r="G81" s="4" t="s">
        <v>136</v>
      </c>
    </row>
    <row r="82" spans="1:7" ht="75" x14ac:dyDescent="0.25">
      <c r="A82" s="4">
        <v>64</v>
      </c>
      <c r="B82" s="3" t="s">
        <v>221</v>
      </c>
      <c r="C82" s="4">
        <v>3.2</v>
      </c>
      <c r="D82" s="4">
        <v>1</v>
      </c>
      <c r="E82" s="4" t="s">
        <v>565</v>
      </c>
      <c r="F82" s="4" t="s">
        <v>141</v>
      </c>
      <c r="G82" s="4" t="s">
        <v>663</v>
      </c>
    </row>
    <row r="83" spans="1:7" ht="60" x14ac:dyDescent="0.25">
      <c r="A83" s="4">
        <v>65</v>
      </c>
      <c r="B83" s="3" t="s">
        <v>222</v>
      </c>
      <c r="C83" s="4">
        <v>0.9</v>
      </c>
      <c r="D83" s="4">
        <v>1</v>
      </c>
      <c r="E83" s="4" t="s">
        <v>566</v>
      </c>
      <c r="F83" s="4" t="s">
        <v>16</v>
      </c>
      <c r="G83" s="4" t="s">
        <v>13</v>
      </c>
    </row>
    <row r="84" spans="1:7" ht="45" x14ac:dyDescent="0.25">
      <c r="A84" s="4">
        <v>66</v>
      </c>
      <c r="B84" s="3" t="s">
        <v>291</v>
      </c>
      <c r="C84" s="4">
        <v>3.7</v>
      </c>
      <c r="D84" s="4" t="s">
        <v>136</v>
      </c>
      <c r="E84" s="4" t="s">
        <v>136</v>
      </c>
      <c r="F84" s="4" t="s">
        <v>136</v>
      </c>
      <c r="G84" s="4" t="s">
        <v>136</v>
      </c>
    </row>
    <row r="85" spans="1:7" ht="45" x14ac:dyDescent="0.25">
      <c r="A85" s="4">
        <v>67</v>
      </c>
      <c r="B85" s="3" t="s">
        <v>223</v>
      </c>
      <c r="C85" s="4">
        <v>2.95</v>
      </c>
      <c r="D85" s="4" t="s">
        <v>136</v>
      </c>
      <c r="E85" s="4" t="s">
        <v>136</v>
      </c>
      <c r="F85" s="4" t="s">
        <v>136</v>
      </c>
      <c r="G85" s="4" t="s">
        <v>136</v>
      </c>
    </row>
    <row r="86" spans="1:7" ht="45" x14ac:dyDescent="0.25">
      <c r="A86" s="4">
        <v>68</v>
      </c>
      <c r="B86" s="3" t="s">
        <v>224</v>
      </c>
      <c r="C86" s="4">
        <v>2.1</v>
      </c>
      <c r="D86" s="4" t="s">
        <v>136</v>
      </c>
      <c r="E86" s="4" t="s">
        <v>136</v>
      </c>
      <c r="F86" s="4" t="s">
        <v>136</v>
      </c>
      <c r="G86" s="4" t="s">
        <v>136</v>
      </c>
    </row>
    <row r="87" spans="1:7" ht="30" x14ac:dyDescent="0.25">
      <c r="A87" s="306">
        <v>69</v>
      </c>
      <c r="B87" s="307" t="s">
        <v>225</v>
      </c>
      <c r="C87" s="306">
        <v>4.7</v>
      </c>
      <c r="D87" s="306">
        <v>8</v>
      </c>
      <c r="E87" s="4" t="s">
        <v>567</v>
      </c>
      <c r="F87" s="306" t="s">
        <v>140</v>
      </c>
      <c r="G87" s="306" t="s">
        <v>664</v>
      </c>
    </row>
    <row r="88" spans="1:7" ht="30" x14ac:dyDescent="0.25">
      <c r="A88" s="306"/>
      <c r="B88" s="307"/>
      <c r="C88" s="306"/>
      <c r="D88" s="306"/>
      <c r="E88" s="4" t="s">
        <v>568</v>
      </c>
      <c r="F88" s="306"/>
      <c r="G88" s="306"/>
    </row>
    <row r="89" spans="1:7" ht="30" x14ac:dyDescent="0.25">
      <c r="A89" s="306"/>
      <c r="B89" s="307"/>
      <c r="C89" s="306"/>
      <c r="D89" s="306"/>
      <c r="E89" s="4" t="s">
        <v>569</v>
      </c>
      <c r="F89" s="306"/>
      <c r="G89" s="306"/>
    </row>
    <row r="90" spans="1:7" ht="30" x14ac:dyDescent="0.25">
      <c r="A90" s="306"/>
      <c r="B90" s="307"/>
      <c r="C90" s="306"/>
      <c r="D90" s="306"/>
      <c r="E90" s="4" t="s">
        <v>570</v>
      </c>
      <c r="F90" s="306"/>
      <c r="G90" s="306"/>
    </row>
    <row r="91" spans="1:7" ht="30" x14ac:dyDescent="0.25">
      <c r="A91" s="306"/>
      <c r="B91" s="307"/>
      <c r="C91" s="306"/>
      <c r="D91" s="306"/>
      <c r="E91" s="4" t="s">
        <v>571</v>
      </c>
      <c r="F91" s="306"/>
      <c r="G91" s="306"/>
    </row>
    <row r="92" spans="1:7" ht="30" x14ac:dyDescent="0.25">
      <c r="A92" s="306"/>
      <c r="B92" s="307"/>
      <c r="C92" s="306"/>
      <c r="D92" s="306"/>
      <c r="E92" s="4" t="s">
        <v>572</v>
      </c>
      <c r="F92" s="306"/>
      <c r="G92" s="306"/>
    </row>
    <row r="93" spans="1:7" ht="30" x14ac:dyDescent="0.25">
      <c r="A93" s="306"/>
      <c r="B93" s="307"/>
      <c r="C93" s="306"/>
      <c r="D93" s="306"/>
      <c r="E93" s="4" t="s">
        <v>573</v>
      </c>
      <c r="F93" s="306"/>
      <c r="G93" s="306"/>
    </row>
    <row r="94" spans="1:7" ht="30" x14ac:dyDescent="0.25">
      <c r="A94" s="306"/>
      <c r="B94" s="307"/>
      <c r="C94" s="306"/>
      <c r="D94" s="306"/>
      <c r="E94" s="4" t="s">
        <v>574</v>
      </c>
      <c r="F94" s="306"/>
      <c r="G94" s="306"/>
    </row>
    <row r="95" spans="1:7" ht="45" x14ac:dyDescent="0.25">
      <c r="A95" s="4">
        <v>70</v>
      </c>
      <c r="B95" s="3" t="s">
        <v>292</v>
      </c>
      <c r="C95" s="4">
        <v>0.7</v>
      </c>
      <c r="D95" s="4" t="s">
        <v>136</v>
      </c>
      <c r="E95" s="4" t="s">
        <v>136</v>
      </c>
      <c r="F95" s="4" t="s">
        <v>136</v>
      </c>
      <c r="G95" s="4" t="s">
        <v>136</v>
      </c>
    </row>
    <row r="96" spans="1:7" ht="60" x14ac:dyDescent="0.25">
      <c r="A96" s="4">
        <v>71</v>
      </c>
      <c r="B96" s="3" t="s">
        <v>226</v>
      </c>
      <c r="C96" s="4">
        <v>1.7</v>
      </c>
      <c r="D96" s="4">
        <v>1</v>
      </c>
      <c r="E96" s="4" t="s">
        <v>575</v>
      </c>
      <c r="F96" s="4" t="s">
        <v>16</v>
      </c>
      <c r="G96" s="4" t="s">
        <v>13</v>
      </c>
    </row>
    <row r="97" spans="1:7" ht="45" x14ac:dyDescent="0.25">
      <c r="A97" s="4">
        <v>72</v>
      </c>
      <c r="B97" s="3" t="s">
        <v>293</v>
      </c>
      <c r="C97" s="4">
        <v>0.5</v>
      </c>
      <c r="D97" s="4" t="s">
        <v>136</v>
      </c>
      <c r="E97" s="4" t="s">
        <v>136</v>
      </c>
      <c r="F97" s="4" t="s">
        <v>136</v>
      </c>
      <c r="G97" s="4" t="s">
        <v>136</v>
      </c>
    </row>
    <row r="98" spans="1:7" ht="45" x14ac:dyDescent="0.25">
      <c r="A98" s="4">
        <v>73</v>
      </c>
      <c r="B98" s="3" t="s">
        <v>227</v>
      </c>
      <c r="C98" s="4">
        <v>0.3</v>
      </c>
      <c r="D98" s="4" t="s">
        <v>136</v>
      </c>
      <c r="E98" s="4" t="s">
        <v>136</v>
      </c>
      <c r="F98" s="4" t="s">
        <v>136</v>
      </c>
      <c r="G98" s="4" t="s">
        <v>136</v>
      </c>
    </row>
    <row r="99" spans="1:7" ht="30" x14ac:dyDescent="0.25">
      <c r="A99" s="306">
        <v>74</v>
      </c>
      <c r="B99" s="307" t="s">
        <v>228</v>
      </c>
      <c r="C99" s="306">
        <v>2.1</v>
      </c>
      <c r="D99" s="306">
        <v>2</v>
      </c>
      <c r="E99" s="4" t="s">
        <v>576</v>
      </c>
      <c r="F99" s="306" t="s">
        <v>16</v>
      </c>
      <c r="G99" s="306" t="s">
        <v>13</v>
      </c>
    </row>
    <row r="100" spans="1:7" ht="30" x14ac:dyDescent="0.25">
      <c r="A100" s="306"/>
      <c r="B100" s="307"/>
      <c r="C100" s="306"/>
      <c r="D100" s="306"/>
      <c r="E100" s="4" t="s">
        <v>577</v>
      </c>
      <c r="F100" s="306"/>
      <c r="G100" s="306"/>
    </row>
    <row r="101" spans="1:7" ht="45" x14ac:dyDescent="0.25">
      <c r="A101" s="4">
        <v>75</v>
      </c>
      <c r="B101" s="3" t="s">
        <v>294</v>
      </c>
      <c r="C101" s="4">
        <v>3.4</v>
      </c>
      <c r="D101" s="4" t="s">
        <v>136</v>
      </c>
      <c r="E101" s="4" t="s">
        <v>136</v>
      </c>
      <c r="F101" s="4" t="s">
        <v>136</v>
      </c>
      <c r="G101" s="4" t="s">
        <v>136</v>
      </c>
    </row>
    <row r="102" spans="1:7" ht="45" x14ac:dyDescent="0.25">
      <c r="A102" s="4">
        <v>76</v>
      </c>
      <c r="B102" s="3" t="s">
        <v>295</v>
      </c>
      <c r="C102" s="4">
        <v>1.5</v>
      </c>
      <c r="D102" s="4" t="s">
        <v>136</v>
      </c>
      <c r="E102" s="4" t="s">
        <v>136</v>
      </c>
      <c r="F102" s="4" t="s">
        <v>136</v>
      </c>
      <c r="G102" s="4" t="s">
        <v>136</v>
      </c>
    </row>
    <row r="103" spans="1:7" ht="45" x14ac:dyDescent="0.25">
      <c r="A103" s="4">
        <v>77</v>
      </c>
      <c r="B103" s="3" t="s">
        <v>229</v>
      </c>
      <c r="C103" s="4">
        <v>1.4</v>
      </c>
      <c r="D103" s="4" t="s">
        <v>136</v>
      </c>
      <c r="E103" s="4" t="s">
        <v>136</v>
      </c>
      <c r="F103" s="4" t="s">
        <v>136</v>
      </c>
      <c r="G103" s="4" t="s">
        <v>136</v>
      </c>
    </row>
    <row r="104" spans="1:7" ht="45" x14ac:dyDescent="0.25">
      <c r="A104" s="4">
        <v>78</v>
      </c>
      <c r="B104" s="3" t="s">
        <v>230</v>
      </c>
      <c r="C104" s="4">
        <v>3.3</v>
      </c>
      <c r="D104" s="4" t="s">
        <v>136</v>
      </c>
      <c r="E104" s="4" t="s">
        <v>136</v>
      </c>
      <c r="F104" s="4" t="s">
        <v>136</v>
      </c>
      <c r="G104" s="4" t="s">
        <v>136</v>
      </c>
    </row>
    <row r="105" spans="1:7" ht="60" x14ac:dyDescent="0.25">
      <c r="A105" s="4">
        <v>79</v>
      </c>
      <c r="B105" s="3" t="s">
        <v>231</v>
      </c>
      <c r="C105" s="4">
        <v>1.6</v>
      </c>
      <c r="D105" s="4" t="s">
        <v>136</v>
      </c>
      <c r="E105" s="4" t="s">
        <v>136</v>
      </c>
      <c r="F105" s="4" t="s">
        <v>136</v>
      </c>
      <c r="G105" s="4" t="s">
        <v>136</v>
      </c>
    </row>
    <row r="106" spans="1:7" ht="36" customHeight="1" x14ac:dyDescent="0.25">
      <c r="A106" s="306">
        <v>80</v>
      </c>
      <c r="B106" s="307" t="s">
        <v>615</v>
      </c>
      <c r="C106" s="306">
        <v>4.8</v>
      </c>
      <c r="D106" s="306">
        <v>2</v>
      </c>
      <c r="E106" s="4" t="s">
        <v>578</v>
      </c>
      <c r="F106" s="306" t="s">
        <v>141</v>
      </c>
      <c r="G106" s="306" t="s">
        <v>662</v>
      </c>
    </row>
    <row r="107" spans="1:7" ht="36" customHeight="1" x14ac:dyDescent="0.25">
      <c r="A107" s="306"/>
      <c r="B107" s="307"/>
      <c r="C107" s="306"/>
      <c r="D107" s="306"/>
      <c r="E107" s="4" t="s">
        <v>579</v>
      </c>
      <c r="F107" s="306"/>
      <c r="G107" s="306"/>
    </row>
    <row r="108" spans="1:7" ht="45" x14ac:dyDescent="0.25">
      <c r="A108" s="4">
        <v>81</v>
      </c>
      <c r="B108" s="3" t="s">
        <v>296</v>
      </c>
      <c r="C108" s="4">
        <v>1.6</v>
      </c>
      <c r="D108" s="4" t="s">
        <v>136</v>
      </c>
      <c r="E108" s="4" t="s">
        <v>136</v>
      </c>
      <c r="F108" s="4" t="s">
        <v>136</v>
      </c>
      <c r="G108" s="4" t="s">
        <v>136</v>
      </c>
    </row>
    <row r="109" spans="1:7" ht="45" x14ac:dyDescent="0.25">
      <c r="A109" s="4">
        <v>82</v>
      </c>
      <c r="B109" s="3" t="s">
        <v>232</v>
      </c>
      <c r="C109" s="4">
        <v>1</v>
      </c>
      <c r="D109" s="4" t="s">
        <v>136</v>
      </c>
      <c r="E109" s="4" t="s">
        <v>136</v>
      </c>
      <c r="F109" s="4" t="s">
        <v>136</v>
      </c>
      <c r="G109" s="4" t="s">
        <v>136</v>
      </c>
    </row>
    <row r="110" spans="1:7" ht="58.5" customHeight="1" x14ac:dyDescent="0.25">
      <c r="A110" s="4">
        <v>83</v>
      </c>
      <c r="B110" s="3" t="s">
        <v>233</v>
      </c>
      <c r="C110" s="4">
        <v>3.52</v>
      </c>
      <c r="D110" s="4">
        <v>1</v>
      </c>
      <c r="E110" s="4" t="s">
        <v>31</v>
      </c>
      <c r="F110" s="4" t="s">
        <v>9</v>
      </c>
      <c r="G110" s="4" t="s">
        <v>32</v>
      </c>
    </row>
    <row r="111" spans="1:7" ht="30" x14ac:dyDescent="0.25">
      <c r="A111" s="4">
        <v>84</v>
      </c>
      <c r="B111" s="3" t="s">
        <v>665</v>
      </c>
      <c r="C111" s="4">
        <v>3.25</v>
      </c>
      <c r="D111" s="4" t="s">
        <v>136</v>
      </c>
      <c r="E111" s="4" t="s">
        <v>136</v>
      </c>
      <c r="F111" s="4" t="s">
        <v>136</v>
      </c>
      <c r="G111" s="4" t="s">
        <v>136</v>
      </c>
    </row>
    <row r="112" spans="1:7" ht="45" x14ac:dyDescent="0.25">
      <c r="A112" s="4">
        <v>85</v>
      </c>
      <c r="B112" s="3" t="s">
        <v>319</v>
      </c>
      <c r="C112" s="4">
        <v>3.18</v>
      </c>
      <c r="D112" s="4" t="s">
        <v>136</v>
      </c>
      <c r="E112" s="4" t="s">
        <v>136</v>
      </c>
      <c r="F112" s="4" t="s">
        <v>136</v>
      </c>
      <c r="G112" s="4" t="s">
        <v>136</v>
      </c>
    </row>
    <row r="113" spans="1:7" ht="45" x14ac:dyDescent="0.25">
      <c r="A113" s="4">
        <v>86</v>
      </c>
      <c r="B113" s="3" t="s">
        <v>234</v>
      </c>
      <c r="C113" s="4">
        <v>1.65</v>
      </c>
      <c r="D113" s="4" t="s">
        <v>136</v>
      </c>
      <c r="E113" s="4" t="s">
        <v>136</v>
      </c>
      <c r="F113" s="4" t="s">
        <v>136</v>
      </c>
      <c r="G113" s="4" t="s">
        <v>136</v>
      </c>
    </row>
    <row r="114" spans="1:7" ht="45" x14ac:dyDescent="0.25">
      <c r="A114" s="4">
        <v>87</v>
      </c>
      <c r="B114" s="3" t="s">
        <v>235</v>
      </c>
      <c r="C114" s="4">
        <v>1.1499999999999999</v>
      </c>
      <c r="D114" s="4" t="s">
        <v>136</v>
      </c>
      <c r="E114" s="4" t="s">
        <v>136</v>
      </c>
      <c r="F114" s="4" t="s">
        <v>136</v>
      </c>
      <c r="G114" s="4" t="s">
        <v>136</v>
      </c>
    </row>
    <row r="115" spans="1:7" ht="45" x14ac:dyDescent="0.25">
      <c r="A115" s="4">
        <v>88</v>
      </c>
      <c r="B115" s="3" t="s">
        <v>236</v>
      </c>
      <c r="C115" s="4">
        <v>0.4</v>
      </c>
      <c r="D115" s="4" t="s">
        <v>136</v>
      </c>
      <c r="E115" s="4" t="s">
        <v>136</v>
      </c>
      <c r="F115" s="4" t="s">
        <v>136</v>
      </c>
      <c r="G115" s="4" t="s">
        <v>136</v>
      </c>
    </row>
    <row r="116" spans="1:7" ht="45" x14ac:dyDescent="0.25">
      <c r="A116" s="4">
        <v>89</v>
      </c>
      <c r="B116" s="3" t="s">
        <v>237</v>
      </c>
      <c r="C116" s="4">
        <v>0.74</v>
      </c>
      <c r="D116" s="4" t="s">
        <v>136</v>
      </c>
      <c r="E116" s="4" t="s">
        <v>136</v>
      </c>
      <c r="F116" s="4" t="s">
        <v>136</v>
      </c>
      <c r="G116" s="4" t="s">
        <v>136</v>
      </c>
    </row>
    <row r="117" spans="1:7" ht="75" x14ac:dyDescent="0.25">
      <c r="A117" s="4">
        <v>90</v>
      </c>
      <c r="B117" s="3" t="s">
        <v>238</v>
      </c>
      <c r="C117" s="4">
        <v>1.98</v>
      </c>
      <c r="D117" s="4" t="s">
        <v>136</v>
      </c>
      <c r="E117" s="4" t="s">
        <v>136</v>
      </c>
      <c r="F117" s="4" t="s">
        <v>136</v>
      </c>
      <c r="G117" s="4" t="s">
        <v>136</v>
      </c>
    </row>
    <row r="118" spans="1:7" ht="30" x14ac:dyDescent="0.25">
      <c r="A118" s="4">
        <v>91</v>
      </c>
      <c r="B118" s="3" t="s">
        <v>239</v>
      </c>
      <c r="C118" s="4">
        <v>1.25</v>
      </c>
      <c r="D118" s="4" t="s">
        <v>136</v>
      </c>
      <c r="E118" s="4" t="s">
        <v>136</v>
      </c>
      <c r="F118" s="4" t="s">
        <v>136</v>
      </c>
      <c r="G118" s="4" t="s">
        <v>136</v>
      </c>
    </row>
    <row r="119" spans="1:7" ht="30" x14ac:dyDescent="0.25">
      <c r="A119" s="309">
        <v>92</v>
      </c>
      <c r="B119" s="312" t="s">
        <v>240</v>
      </c>
      <c r="C119" s="308">
        <v>8.2589000000000006</v>
      </c>
      <c r="D119" s="306">
        <v>6</v>
      </c>
      <c r="E119" s="4" t="s">
        <v>580</v>
      </c>
      <c r="F119" s="306" t="s">
        <v>34</v>
      </c>
      <c r="G119" s="306" t="s">
        <v>35</v>
      </c>
    </row>
    <row r="120" spans="1:7" x14ac:dyDescent="0.25">
      <c r="A120" s="310"/>
      <c r="B120" s="313"/>
      <c r="C120" s="308"/>
      <c r="D120" s="306"/>
      <c r="E120" s="4" t="s">
        <v>36</v>
      </c>
      <c r="F120" s="306"/>
      <c r="G120" s="306"/>
    </row>
    <row r="121" spans="1:7" ht="30" x14ac:dyDescent="0.25">
      <c r="A121" s="310"/>
      <c r="B121" s="313"/>
      <c r="C121" s="308"/>
      <c r="D121" s="306"/>
      <c r="E121" s="4" t="s">
        <v>581</v>
      </c>
      <c r="F121" s="306"/>
      <c r="G121" s="306"/>
    </row>
    <row r="122" spans="1:7" ht="30" x14ac:dyDescent="0.25">
      <c r="A122" s="310"/>
      <c r="B122" s="313"/>
      <c r="C122" s="308"/>
      <c r="D122" s="306"/>
      <c r="E122" s="4" t="s">
        <v>582</v>
      </c>
      <c r="F122" s="306"/>
      <c r="G122" s="306"/>
    </row>
    <row r="123" spans="1:7" ht="30" x14ac:dyDescent="0.25">
      <c r="A123" s="310"/>
      <c r="B123" s="313"/>
      <c r="C123" s="308"/>
      <c r="D123" s="306"/>
      <c r="E123" s="4" t="s">
        <v>583</v>
      </c>
      <c r="F123" s="306"/>
      <c r="G123" s="306"/>
    </row>
    <row r="124" spans="1:7" ht="30" x14ac:dyDescent="0.25">
      <c r="A124" s="311"/>
      <c r="B124" s="314"/>
      <c r="C124" s="308"/>
      <c r="D124" s="306"/>
      <c r="E124" s="4" t="s">
        <v>584</v>
      </c>
      <c r="F124" s="306"/>
      <c r="G124" s="306"/>
    </row>
    <row r="125" spans="1:7" ht="30" x14ac:dyDescent="0.25">
      <c r="A125" s="4">
        <v>93</v>
      </c>
      <c r="B125" s="3" t="s">
        <v>667</v>
      </c>
      <c r="C125" s="4">
        <v>2.42</v>
      </c>
      <c r="D125" s="4" t="s">
        <v>136</v>
      </c>
      <c r="E125" s="4" t="s">
        <v>136</v>
      </c>
      <c r="F125" s="4" t="s">
        <v>136</v>
      </c>
      <c r="G125" s="4" t="s">
        <v>136</v>
      </c>
    </row>
    <row r="126" spans="1:7" ht="45" x14ac:dyDescent="0.25">
      <c r="A126" s="4">
        <v>94</v>
      </c>
      <c r="B126" s="3" t="s">
        <v>297</v>
      </c>
      <c r="C126" s="4">
        <v>0.57999999999999996</v>
      </c>
      <c r="D126" s="4" t="s">
        <v>136</v>
      </c>
      <c r="E126" s="4" t="s">
        <v>136</v>
      </c>
      <c r="F126" s="4" t="s">
        <v>136</v>
      </c>
      <c r="G126" s="4" t="s">
        <v>136</v>
      </c>
    </row>
    <row r="127" spans="1:7" ht="45" x14ac:dyDescent="0.25">
      <c r="A127" s="4">
        <v>95</v>
      </c>
      <c r="B127" s="3" t="s">
        <v>298</v>
      </c>
      <c r="C127" s="4">
        <v>6.6</v>
      </c>
      <c r="D127" s="4" t="s">
        <v>136</v>
      </c>
      <c r="E127" s="4" t="s">
        <v>136</v>
      </c>
      <c r="F127" s="4" t="s">
        <v>136</v>
      </c>
      <c r="G127" s="4" t="s">
        <v>136</v>
      </c>
    </row>
    <row r="128" spans="1:7" ht="60" x14ac:dyDescent="0.25">
      <c r="A128" s="4">
        <v>96</v>
      </c>
      <c r="B128" s="3" t="s">
        <v>299</v>
      </c>
      <c r="C128" s="4">
        <v>1.2</v>
      </c>
      <c r="D128" s="4">
        <v>1</v>
      </c>
      <c r="E128" s="4" t="s">
        <v>585</v>
      </c>
      <c r="F128" s="4" t="s">
        <v>16</v>
      </c>
      <c r="G128" s="4" t="s">
        <v>13</v>
      </c>
    </row>
    <row r="129" spans="1:7" ht="45" x14ac:dyDescent="0.25">
      <c r="A129" s="4">
        <v>97</v>
      </c>
      <c r="B129" s="3" t="s">
        <v>300</v>
      </c>
      <c r="C129" s="4">
        <v>3.2</v>
      </c>
      <c r="D129" s="4" t="s">
        <v>136</v>
      </c>
      <c r="E129" s="4" t="s">
        <v>136</v>
      </c>
      <c r="F129" s="4" t="s">
        <v>136</v>
      </c>
      <c r="G129" s="4" t="s">
        <v>136</v>
      </c>
    </row>
    <row r="130" spans="1:7" ht="45" x14ac:dyDescent="0.25">
      <c r="A130" s="4">
        <v>98</v>
      </c>
      <c r="B130" s="3" t="s">
        <v>301</v>
      </c>
      <c r="C130" s="4">
        <v>0.65</v>
      </c>
      <c r="D130" s="4" t="s">
        <v>136</v>
      </c>
      <c r="E130" s="4" t="s">
        <v>136</v>
      </c>
      <c r="F130" s="4" t="s">
        <v>136</v>
      </c>
      <c r="G130" s="4" t="s">
        <v>136</v>
      </c>
    </row>
    <row r="131" spans="1:7" ht="45" x14ac:dyDescent="0.25">
      <c r="A131" s="4">
        <v>99</v>
      </c>
      <c r="B131" s="3" t="s">
        <v>302</v>
      </c>
      <c r="C131" s="4">
        <v>0.56999999999999995</v>
      </c>
      <c r="D131" s="4" t="s">
        <v>136</v>
      </c>
      <c r="E131" s="4" t="s">
        <v>136</v>
      </c>
      <c r="F131" s="4" t="s">
        <v>136</v>
      </c>
      <c r="G131" s="4" t="s">
        <v>136</v>
      </c>
    </row>
    <row r="132" spans="1:7" ht="60" x14ac:dyDescent="0.25">
      <c r="A132" s="4">
        <v>100</v>
      </c>
      <c r="B132" s="3" t="s">
        <v>666</v>
      </c>
      <c r="C132" s="4">
        <v>1.82</v>
      </c>
      <c r="D132" s="4">
        <v>1</v>
      </c>
      <c r="E132" s="4" t="s">
        <v>586</v>
      </c>
      <c r="F132" s="4" t="s">
        <v>16</v>
      </c>
      <c r="G132" s="4" t="s">
        <v>13</v>
      </c>
    </row>
    <row r="133" spans="1:7" ht="45" x14ac:dyDescent="0.25">
      <c r="A133" s="4">
        <v>101</v>
      </c>
      <c r="B133" s="3" t="s">
        <v>303</v>
      </c>
      <c r="C133" s="4">
        <v>1.51</v>
      </c>
      <c r="D133" s="4" t="s">
        <v>136</v>
      </c>
      <c r="E133" s="4" t="s">
        <v>136</v>
      </c>
      <c r="F133" s="4" t="s">
        <v>136</v>
      </c>
      <c r="G133" s="4" t="s">
        <v>136</v>
      </c>
    </row>
    <row r="134" spans="1:7" ht="45" x14ac:dyDescent="0.25">
      <c r="A134" s="4">
        <v>102</v>
      </c>
      <c r="B134" s="3" t="s">
        <v>304</v>
      </c>
      <c r="C134" s="4">
        <v>2.86</v>
      </c>
      <c r="D134" s="4" t="s">
        <v>136</v>
      </c>
      <c r="E134" s="4" t="s">
        <v>136</v>
      </c>
      <c r="F134" s="4" t="s">
        <v>136</v>
      </c>
      <c r="G134" s="4" t="s">
        <v>136</v>
      </c>
    </row>
    <row r="135" spans="1:7" ht="45" x14ac:dyDescent="0.25">
      <c r="A135" s="4">
        <v>103</v>
      </c>
      <c r="B135" s="3" t="s">
        <v>305</v>
      </c>
      <c r="C135" s="4">
        <v>0.65</v>
      </c>
      <c r="D135" s="4" t="s">
        <v>136</v>
      </c>
      <c r="E135" s="4" t="s">
        <v>136</v>
      </c>
      <c r="F135" s="4" t="s">
        <v>136</v>
      </c>
      <c r="G135" s="4" t="s">
        <v>136</v>
      </c>
    </row>
    <row r="136" spans="1:7" ht="45" x14ac:dyDescent="0.25">
      <c r="A136" s="4">
        <v>104</v>
      </c>
      <c r="B136" s="3" t="s">
        <v>306</v>
      </c>
      <c r="C136" s="4">
        <v>0.84</v>
      </c>
      <c r="D136" s="4" t="s">
        <v>136</v>
      </c>
      <c r="E136" s="4" t="s">
        <v>136</v>
      </c>
      <c r="F136" s="4" t="s">
        <v>136</v>
      </c>
      <c r="G136" s="4" t="s">
        <v>136</v>
      </c>
    </row>
    <row r="137" spans="1:7" ht="45" x14ac:dyDescent="0.25">
      <c r="A137" s="4">
        <v>105</v>
      </c>
      <c r="B137" s="3" t="s">
        <v>680</v>
      </c>
      <c r="C137" s="4">
        <v>2.4</v>
      </c>
      <c r="D137" s="4" t="s">
        <v>136</v>
      </c>
      <c r="E137" s="4" t="s">
        <v>136</v>
      </c>
      <c r="F137" s="4" t="s">
        <v>136</v>
      </c>
      <c r="G137" s="4" t="s">
        <v>136</v>
      </c>
    </row>
    <row r="138" spans="1:7" ht="45" x14ac:dyDescent="0.25">
      <c r="A138" s="4">
        <v>106</v>
      </c>
      <c r="B138" s="3" t="s">
        <v>307</v>
      </c>
      <c r="C138" s="4">
        <v>2.09</v>
      </c>
      <c r="D138" s="4" t="s">
        <v>136</v>
      </c>
      <c r="E138" s="4" t="s">
        <v>136</v>
      </c>
      <c r="F138" s="4" t="s">
        <v>136</v>
      </c>
      <c r="G138" s="4" t="s">
        <v>136</v>
      </c>
    </row>
    <row r="139" spans="1:7" ht="75" x14ac:dyDescent="0.25">
      <c r="A139" s="4">
        <v>107</v>
      </c>
      <c r="B139" s="3" t="s">
        <v>308</v>
      </c>
      <c r="C139" s="4">
        <v>3.75</v>
      </c>
      <c r="D139" s="4">
        <v>1</v>
      </c>
      <c r="E139" s="4" t="s">
        <v>587</v>
      </c>
      <c r="F139" s="4" t="s">
        <v>141</v>
      </c>
      <c r="G139" s="4" t="s">
        <v>663</v>
      </c>
    </row>
    <row r="140" spans="1:7" ht="60" x14ac:dyDescent="0.25">
      <c r="A140" s="4">
        <v>108</v>
      </c>
      <c r="B140" s="3" t="s">
        <v>309</v>
      </c>
      <c r="C140" s="4">
        <v>3</v>
      </c>
      <c r="D140" s="4">
        <v>1</v>
      </c>
      <c r="E140" s="4" t="s">
        <v>41</v>
      </c>
      <c r="F140" s="4" t="s">
        <v>16</v>
      </c>
      <c r="G140" s="4" t="s">
        <v>13</v>
      </c>
    </row>
    <row r="141" spans="1:7" ht="45" x14ac:dyDescent="0.25">
      <c r="A141" s="4">
        <v>109</v>
      </c>
      <c r="B141" s="3" t="s">
        <v>668</v>
      </c>
      <c r="C141" s="4">
        <v>2</v>
      </c>
      <c r="D141" s="4" t="s">
        <v>136</v>
      </c>
      <c r="E141" s="4" t="s">
        <v>136</v>
      </c>
      <c r="F141" s="4" t="s">
        <v>136</v>
      </c>
      <c r="G141" s="4" t="s">
        <v>136</v>
      </c>
    </row>
    <row r="142" spans="1:7" ht="45" x14ac:dyDescent="0.25">
      <c r="A142" s="4">
        <v>110</v>
      </c>
      <c r="B142" s="3" t="s">
        <v>310</v>
      </c>
      <c r="C142" s="4">
        <v>1.4</v>
      </c>
      <c r="D142" s="4" t="s">
        <v>136</v>
      </c>
      <c r="E142" s="4" t="s">
        <v>136</v>
      </c>
      <c r="F142" s="4" t="s">
        <v>136</v>
      </c>
      <c r="G142" s="4" t="s">
        <v>136</v>
      </c>
    </row>
    <row r="143" spans="1:7" ht="45" x14ac:dyDescent="0.25">
      <c r="A143" s="4">
        <v>111</v>
      </c>
      <c r="B143" s="3" t="s">
        <v>311</v>
      </c>
      <c r="C143" s="4">
        <v>0.9</v>
      </c>
      <c r="D143" s="4" t="s">
        <v>136</v>
      </c>
      <c r="E143" s="4" t="s">
        <v>136</v>
      </c>
      <c r="F143" s="4" t="s">
        <v>136</v>
      </c>
      <c r="G143" s="4" t="s">
        <v>136</v>
      </c>
    </row>
    <row r="144" spans="1:7" ht="45" x14ac:dyDescent="0.25">
      <c r="A144" s="4">
        <v>112</v>
      </c>
      <c r="B144" s="3" t="s">
        <v>312</v>
      </c>
      <c r="C144" s="4">
        <v>1.7</v>
      </c>
      <c r="D144" s="4" t="s">
        <v>136</v>
      </c>
      <c r="E144" s="4" t="s">
        <v>136</v>
      </c>
      <c r="F144" s="4" t="s">
        <v>136</v>
      </c>
      <c r="G144" s="4" t="s">
        <v>136</v>
      </c>
    </row>
    <row r="145" spans="1:7" ht="45" x14ac:dyDescent="0.25">
      <c r="A145" s="4">
        <v>113</v>
      </c>
      <c r="B145" s="3" t="s">
        <v>313</v>
      </c>
      <c r="C145" s="4">
        <v>0.55000000000000004</v>
      </c>
      <c r="D145" s="4" t="s">
        <v>136</v>
      </c>
      <c r="E145" s="4" t="s">
        <v>136</v>
      </c>
      <c r="F145" s="4" t="s">
        <v>136</v>
      </c>
      <c r="G145" s="4" t="s">
        <v>136</v>
      </c>
    </row>
    <row r="146" spans="1:7" ht="45" x14ac:dyDescent="0.25">
      <c r="A146" s="4">
        <v>114</v>
      </c>
      <c r="B146" s="3" t="s">
        <v>314</v>
      </c>
      <c r="C146" s="4">
        <v>1</v>
      </c>
      <c r="D146" s="4" t="s">
        <v>136</v>
      </c>
      <c r="E146" s="4" t="s">
        <v>136</v>
      </c>
      <c r="F146" s="4" t="s">
        <v>136</v>
      </c>
      <c r="G146" s="4" t="s">
        <v>136</v>
      </c>
    </row>
    <row r="147" spans="1:7" ht="45" x14ac:dyDescent="0.25">
      <c r="A147" s="4">
        <v>115</v>
      </c>
      <c r="B147" s="3" t="s">
        <v>315</v>
      </c>
      <c r="C147" s="4">
        <v>1.04</v>
      </c>
      <c r="D147" s="4" t="s">
        <v>136</v>
      </c>
      <c r="E147" s="4" t="s">
        <v>136</v>
      </c>
      <c r="F147" s="4" t="s">
        <v>136</v>
      </c>
      <c r="G147" s="4" t="s">
        <v>136</v>
      </c>
    </row>
    <row r="148" spans="1:7" ht="45" x14ac:dyDescent="0.25">
      <c r="A148" s="4">
        <v>116</v>
      </c>
      <c r="B148" s="3" t="s">
        <v>316</v>
      </c>
      <c r="C148" s="4">
        <v>1.04</v>
      </c>
      <c r="D148" s="4" t="s">
        <v>136</v>
      </c>
      <c r="E148" s="4" t="s">
        <v>136</v>
      </c>
      <c r="F148" s="4" t="s">
        <v>136</v>
      </c>
      <c r="G148" s="4" t="s">
        <v>136</v>
      </c>
    </row>
    <row r="149" spans="1:7" ht="45" x14ac:dyDescent="0.25">
      <c r="A149" s="4">
        <v>117</v>
      </c>
      <c r="B149" s="3" t="s">
        <v>317</v>
      </c>
      <c r="C149" s="4">
        <v>0.83</v>
      </c>
      <c r="D149" s="4" t="s">
        <v>136</v>
      </c>
      <c r="E149" s="4" t="s">
        <v>136</v>
      </c>
      <c r="F149" s="4" t="s">
        <v>136</v>
      </c>
      <c r="G149" s="4" t="s">
        <v>136</v>
      </c>
    </row>
    <row r="150" spans="1:7" ht="45" x14ac:dyDescent="0.25">
      <c r="A150" s="4">
        <v>118</v>
      </c>
      <c r="B150" s="3" t="s">
        <v>318</v>
      </c>
      <c r="C150" s="4">
        <v>1.08</v>
      </c>
      <c r="D150" s="4" t="s">
        <v>136</v>
      </c>
      <c r="E150" s="4" t="s">
        <v>136</v>
      </c>
      <c r="F150" s="4" t="s">
        <v>136</v>
      </c>
      <c r="G150" s="4" t="s">
        <v>136</v>
      </c>
    </row>
    <row r="151" spans="1:7" ht="45" x14ac:dyDescent="0.25">
      <c r="A151" s="4">
        <v>119</v>
      </c>
      <c r="B151" s="3" t="s">
        <v>320</v>
      </c>
      <c r="C151" s="4">
        <v>0.5</v>
      </c>
      <c r="D151" s="4" t="s">
        <v>136</v>
      </c>
      <c r="E151" s="4" t="s">
        <v>136</v>
      </c>
      <c r="F151" s="4" t="s">
        <v>136</v>
      </c>
      <c r="G151" s="4" t="s">
        <v>136</v>
      </c>
    </row>
    <row r="152" spans="1:7" ht="45" x14ac:dyDescent="0.25">
      <c r="A152" s="4">
        <v>120</v>
      </c>
      <c r="B152" s="3" t="s">
        <v>321</v>
      </c>
      <c r="C152" s="4">
        <v>0.35</v>
      </c>
      <c r="D152" s="4" t="s">
        <v>136</v>
      </c>
      <c r="E152" s="4" t="s">
        <v>136</v>
      </c>
      <c r="F152" s="4" t="s">
        <v>136</v>
      </c>
      <c r="G152" s="4" t="s">
        <v>136</v>
      </c>
    </row>
    <row r="153" spans="1:7" ht="45" x14ac:dyDescent="0.25">
      <c r="A153" s="4">
        <v>121</v>
      </c>
      <c r="B153" s="3" t="s">
        <v>322</v>
      </c>
      <c r="C153" s="4">
        <v>0.9</v>
      </c>
      <c r="D153" s="4" t="s">
        <v>136</v>
      </c>
      <c r="E153" s="4" t="s">
        <v>136</v>
      </c>
      <c r="F153" s="4" t="s">
        <v>136</v>
      </c>
      <c r="G153" s="4" t="s">
        <v>136</v>
      </c>
    </row>
    <row r="154" spans="1:7" ht="45" x14ac:dyDescent="0.25">
      <c r="A154" s="4">
        <v>122</v>
      </c>
      <c r="B154" s="3" t="s">
        <v>323</v>
      </c>
      <c r="C154" s="4">
        <v>1.4</v>
      </c>
      <c r="D154" s="4" t="s">
        <v>136</v>
      </c>
      <c r="E154" s="4" t="s">
        <v>136</v>
      </c>
      <c r="F154" s="4" t="s">
        <v>136</v>
      </c>
      <c r="G154" s="4" t="s">
        <v>136</v>
      </c>
    </row>
    <row r="155" spans="1:7" ht="45" x14ac:dyDescent="0.25">
      <c r="A155" s="4">
        <v>123</v>
      </c>
      <c r="B155" s="3" t="s">
        <v>324</v>
      </c>
      <c r="C155" s="4">
        <v>1.3</v>
      </c>
      <c r="D155" s="4" t="s">
        <v>136</v>
      </c>
      <c r="E155" s="4" t="s">
        <v>136</v>
      </c>
      <c r="F155" s="4" t="s">
        <v>136</v>
      </c>
      <c r="G155" s="4" t="s">
        <v>136</v>
      </c>
    </row>
    <row r="156" spans="1:7" ht="45" x14ac:dyDescent="0.25">
      <c r="A156" s="4">
        <v>124</v>
      </c>
      <c r="B156" s="3" t="s">
        <v>325</v>
      </c>
      <c r="C156" s="4">
        <v>0.73</v>
      </c>
      <c r="D156" s="4" t="s">
        <v>136</v>
      </c>
      <c r="E156" s="4" t="s">
        <v>136</v>
      </c>
      <c r="F156" s="4" t="s">
        <v>136</v>
      </c>
      <c r="G156" s="4" t="s">
        <v>136</v>
      </c>
    </row>
    <row r="157" spans="1:7" ht="45" x14ac:dyDescent="0.25">
      <c r="A157" s="4">
        <v>125</v>
      </c>
      <c r="B157" s="3" t="s">
        <v>326</v>
      </c>
      <c r="C157" s="4">
        <v>1.28</v>
      </c>
      <c r="D157" s="4" t="s">
        <v>136</v>
      </c>
      <c r="E157" s="4" t="s">
        <v>136</v>
      </c>
      <c r="F157" s="4" t="s">
        <v>136</v>
      </c>
      <c r="G157" s="4" t="s">
        <v>136</v>
      </c>
    </row>
    <row r="158" spans="1:7" ht="45" x14ac:dyDescent="0.25">
      <c r="A158" s="4">
        <v>126</v>
      </c>
      <c r="B158" s="3" t="s">
        <v>327</v>
      </c>
      <c r="C158" s="4">
        <v>4.2</v>
      </c>
      <c r="D158" s="4" t="s">
        <v>136</v>
      </c>
      <c r="E158" s="4" t="s">
        <v>136</v>
      </c>
      <c r="F158" s="4" t="s">
        <v>136</v>
      </c>
      <c r="G158" s="4" t="s">
        <v>136</v>
      </c>
    </row>
    <row r="159" spans="1:7" ht="45" x14ac:dyDescent="0.25">
      <c r="A159" s="4">
        <v>127</v>
      </c>
      <c r="B159" s="3" t="s">
        <v>328</v>
      </c>
      <c r="C159" s="4">
        <v>1</v>
      </c>
      <c r="D159" s="4" t="s">
        <v>136</v>
      </c>
      <c r="E159" s="4" t="s">
        <v>136</v>
      </c>
      <c r="F159" s="4" t="s">
        <v>136</v>
      </c>
      <c r="G159" s="4" t="s">
        <v>136</v>
      </c>
    </row>
    <row r="160" spans="1:7" ht="45" x14ac:dyDescent="0.25">
      <c r="A160" s="4">
        <v>128</v>
      </c>
      <c r="B160" s="3" t="s">
        <v>329</v>
      </c>
      <c r="C160" s="4">
        <v>5.7</v>
      </c>
      <c r="D160" s="4" t="s">
        <v>136</v>
      </c>
      <c r="E160" s="4" t="s">
        <v>136</v>
      </c>
      <c r="F160" s="4" t="s">
        <v>136</v>
      </c>
      <c r="G160" s="4" t="s">
        <v>136</v>
      </c>
    </row>
    <row r="161" spans="1:7" ht="45" x14ac:dyDescent="0.25">
      <c r="A161" s="4">
        <v>129</v>
      </c>
      <c r="B161" s="3" t="s">
        <v>330</v>
      </c>
      <c r="C161" s="4">
        <v>2.2000000000000002</v>
      </c>
      <c r="D161" s="4" t="s">
        <v>136</v>
      </c>
      <c r="E161" s="4" t="s">
        <v>136</v>
      </c>
      <c r="F161" s="4" t="s">
        <v>136</v>
      </c>
      <c r="G161" s="4" t="s">
        <v>136</v>
      </c>
    </row>
    <row r="162" spans="1:7" ht="45" x14ac:dyDescent="0.25">
      <c r="A162" s="4">
        <v>130</v>
      </c>
      <c r="B162" s="3" t="s">
        <v>331</v>
      </c>
      <c r="C162" s="4">
        <v>0.43</v>
      </c>
      <c r="D162" s="4" t="s">
        <v>136</v>
      </c>
      <c r="E162" s="4" t="s">
        <v>136</v>
      </c>
      <c r="F162" s="4" t="s">
        <v>136</v>
      </c>
      <c r="G162" s="4" t="s">
        <v>136</v>
      </c>
    </row>
    <row r="163" spans="1:7" ht="45" x14ac:dyDescent="0.25">
      <c r="A163" s="4">
        <v>131</v>
      </c>
      <c r="B163" s="3" t="s">
        <v>332</v>
      </c>
      <c r="C163" s="4">
        <v>1.8</v>
      </c>
      <c r="D163" s="4" t="s">
        <v>136</v>
      </c>
      <c r="E163" s="4" t="s">
        <v>136</v>
      </c>
      <c r="F163" s="4" t="s">
        <v>136</v>
      </c>
      <c r="G163" s="4" t="s">
        <v>136</v>
      </c>
    </row>
    <row r="164" spans="1:7" ht="45" x14ac:dyDescent="0.25">
      <c r="A164" s="4">
        <v>132</v>
      </c>
      <c r="B164" s="3" t="s">
        <v>333</v>
      </c>
      <c r="C164" s="4">
        <v>1.08</v>
      </c>
      <c r="D164" s="4" t="s">
        <v>136</v>
      </c>
      <c r="E164" s="4" t="s">
        <v>136</v>
      </c>
      <c r="F164" s="4" t="s">
        <v>136</v>
      </c>
      <c r="G164" s="4" t="s">
        <v>136</v>
      </c>
    </row>
    <row r="165" spans="1:7" ht="45" x14ac:dyDescent="0.25">
      <c r="A165" s="4">
        <v>133</v>
      </c>
      <c r="B165" s="3" t="s">
        <v>334</v>
      </c>
      <c r="C165" s="4">
        <v>1.1599999999999999</v>
      </c>
      <c r="D165" s="4" t="s">
        <v>136</v>
      </c>
      <c r="E165" s="4" t="s">
        <v>136</v>
      </c>
      <c r="F165" s="4" t="s">
        <v>136</v>
      </c>
      <c r="G165" s="4" t="s">
        <v>136</v>
      </c>
    </row>
    <row r="166" spans="1:7" ht="45" x14ac:dyDescent="0.25">
      <c r="A166" s="4">
        <v>134</v>
      </c>
      <c r="B166" s="3" t="s">
        <v>335</v>
      </c>
      <c r="C166" s="4">
        <v>0.84</v>
      </c>
      <c r="D166" s="4" t="s">
        <v>136</v>
      </c>
      <c r="E166" s="4" t="s">
        <v>136</v>
      </c>
      <c r="F166" s="4" t="s">
        <v>136</v>
      </c>
      <c r="G166" s="4" t="s">
        <v>136</v>
      </c>
    </row>
    <row r="167" spans="1:7" ht="45" x14ac:dyDescent="0.25">
      <c r="A167" s="4">
        <v>135</v>
      </c>
      <c r="B167" s="3" t="s">
        <v>336</v>
      </c>
      <c r="C167" s="4">
        <v>0.83</v>
      </c>
      <c r="D167" s="4" t="s">
        <v>136</v>
      </c>
      <c r="E167" s="4" t="s">
        <v>136</v>
      </c>
      <c r="F167" s="4" t="s">
        <v>136</v>
      </c>
      <c r="G167" s="4" t="s">
        <v>136</v>
      </c>
    </row>
    <row r="168" spans="1:7" ht="45" x14ac:dyDescent="0.25">
      <c r="A168" s="4">
        <v>136</v>
      </c>
      <c r="B168" s="3" t="s">
        <v>337</v>
      </c>
      <c r="C168" s="4">
        <v>2.6</v>
      </c>
      <c r="D168" s="4" t="s">
        <v>136</v>
      </c>
      <c r="E168" s="4" t="s">
        <v>136</v>
      </c>
      <c r="F168" s="4" t="s">
        <v>136</v>
      </c>
      <c r="G168" s="4" t="s">
        <v>136</v>
      </c>
    </row>
    <row r="169" spans="1:7" ht="45" x14ac:dyDescent="0.25">
      <c r="A169" s="4">
        <v>137</v>
      </c>
      <c r="B169" s="3" t="s">
        <v>338</v>
      </c>
      <c r="C169" s="4">
        <v>3.8</v>
      </c>
      <c r="D169" s="4" t="s">
        <v>136</v>
      </c>
      <c r="E169" s="4" t="s">
        <v>136</v>
      </c>
      <c r="F169" s="4" t="s">
        <v>136</v>
      </c>
      <c r="G169" s="4" t="s">
        <v>136</v>
      </c>
    </row>
    <row r="170" spans="1:7" ht="45" x14ac:dyDescent="0.25">
      <c r="A170" s="4">
        <v>138</v>
      </c>
      <c r="B170" s="3" t="s">
        <v>339</v>
      </c>
      <c r="C170" s="4">
        <v>1</v>
      </c>
      <c r="D170" s="4" t="s">
        <v>136</v>
      </c>
      <c r="E170" s="4" t="s">
        <v>136</v>
      </c>
      <c r="F170" s="4" t="s">
        <v>136</v>
      </c>
      <c r="G170" s="4" t="s">
        <v>136</v>
      </c>
    </row>
    <row r="171" spans="1:7" ht="45" x14ac:dyDescent="0.25">
      <c r="A171" s="4">
        <v>139</v>
      </c>
      <c r="B171" s="3" t="s">
        <v>340</v>
      </c>
      <c r="C171" s="4">
        <v>0.73</v>
      </c>
      <c r="D171" s="4" t="s">
        <v>136</v>
      </c>
      <c r="E171" s="4" t="s">
        <v>136</v>
      </c>
      <c r="F171" s="4" t="s">
        <v>136</v>
      </c>
      <c r="G171" s="4" t="s">
        <v>136</v>
      </c>
    </row>
    <row r="172" spans="1:7" ht="45" x14ac:dyDescent="0.25">
      <c r="A172" s="4">
        <v>140</v>
      </c>
      <c r="B172" s="3" t="s">
        <v>341</v>
      </c>
      <c r="C172" s="4">
        <v>1.8</v>
      </c>
      <c r="D172" s="4" t="s">
        <v>136</v>
      </c>
      <c r="E172" s="4" t="s">
        <v>136</v>
      </c>
      <c r="F172" s="4" t="s">
        <v>136</v>
      </c>
      <c r="G172" s="4" t="s">
        <v>136</v>
      </c>
    </row>
    <row r="173" spans="1:7" ht="45" x14ac:dyDescent="0.25">
      <c r="A173" s="4">
        <v>141</v>
      </c>
      <c r="B173" s="3" t="s">
        <v>342</v>
      </c>
      <c r="C173" s="4">
        <v>1.6</v>
      </c>
      <c r="D173" s="4" t="s">
        <v>136</v>
      </c>
      <c r="E173" s="4" t="s">
        <v>136</v>
      </c>
      <c r="F173" s="4" t="s">
        <v>136</v>
      </c>
      <c r="G173" s="4" t="s">
        <v>136</v>
      </c>
    </row>
    <row r="174" spans="1:7" ht="45" x14ac:dyDescent="0.25">
      <c r="A174" s="4">
        <v>142</v>
      </c>
      <c r="B174" s="3" t="s">
        <v>343</v>
      </c>
      <c r="C174" s="4">
        <v>1.7</v>
      </c>
      <c r="D174" s="4" t="s">
        <v>136</v>
      </c>
      <c r="E174" s="4" t="s">
        <v>136</v>
      </c>
      <c r="F174" s="4" t="s">
        <v>136</v>
      </c>
      <c r="G174" s="4" t="s">
        <v>136</v>
      </c>
    </row>
    <row r="175" spans="1:7" ht="45" x14ac:dyDescent="0.25">
      <c r="A175" s="4">
        <v>143</v>
      </c>
      <c r="B175" s="3" t="s">
        <v>344</v>
      </c>
      <c r="C175" s="4">
        <v>0.85</v>
      </c>
      <c r="D175" s="4" t="s">
        <v>136</v>
      </c>
      <c r="E175" s="4" t="s">
        <v>136</v>
      </c>
      <c r="F175" s="4" t="s">
        <v>136</v>
      </c>
      <c r="G175" s="4" t="s">
        <v>136</v>
      </c>
    </row>
    <row r="176" spans="1:7" ht="45" x14ac:dyDescent="0.25">
      <c r="A176" s="4">
        <v>144</v>
      </c>
      <c r="B176" s="3" t="s">
        <v>345</v>
      </c>
      <c r="C176" s="4">
        <v>2.96</v>
      </c>
      <c r="D176" s="4" t="s">
        <v>136</v>
      </c>
      <c r="E176" s="4" t="s">
        <v>136</v>
      </c>
      <c r="F176" s="4" t="s">
        <v>136</v>
      </c>
      <c r="G176" s="4" t="s">
        <v>136</v>
      </c>
    </row>
    <row r="177" spans="1:7" ht="45" x14ac:dyDescent="0.25">
      <c r="A177" s="4">
        <v>145</v>
      </c>
      <c r="B177" s="3" t="s">
        <v>346</v>
      </c>
      <c r="C177" s="4">
        <v>1.05</v>
      </c>
      <c r="D177" s="4" t="s">
        <v>136</v>
      </c>
      <c r="E177" s="4" t="s">
        <v>136</v>
      </c>
      <c r="F177" s="4" t="s">
        <v>136</v>
      </c>
      <c r="G177" s="4" t="s">
        <v>136</v>
      </c>
    </row>
    <row r="178" spans="1:7" ht="45" x14ac:dyDescent="0.25">
      <c r="A178" s="4">
        <v>146</v>
      </c>
      <c r="B178" s="3" t="s">
        <v>347</v>
      </c>
      <c r="C178" s="4">
        <v>1.88</v>
      </c>
      <c r="D178" s="4" t="s">
        <v>136</v>
      </c>
      <c r="E178" s="4" t="s">
        <v>136</v>
      </c>
      <c r="F178" s="4" t="s">
        <v>136</v>
      </c>
      <c r="G178" s="4" t="s">
        <v>136</v>
      </c>
    </row>
    <row r="179" spans="1:7" ht="45" x14ac:dyDescent="0.25">
      <c r="A179" s="4">
        <v>147</v>
      </c>
      <c r="B179" s="3" t="s">
        <v>348</v>
      </c>
      <c r="C179" s="4">
        <v>0.65</v>
      </c>
      <c r="D179" s="4" t="s">
        <v>136</v>
      </c>
      <c r="E179" s="4" t="s">
        <v>136</v>
      </c>
      <c r="F179" s="4" t="s">
        <v>136</v>
      </c>
      <c r="G179" s="4" t="s">
        <v>136</v>
      </c>
    </row>
    <row r="180" spans="1:7" s="7" customFormat="1" ht="75" x14ac:dyDescent="0.25">
      <c r="A180" s="4">
        <v>148</v>
      </c>
      <c r="B180" s="3" t="s">
        <v>349</v>
      </c>
      <c r="C180" s="4">
        <v>2.31</v>
      </c>
      <c r="D180" s="4">
        <v>1</v>
      </c>
      <c r="E180" s="4" t="s">
        <v>588</v>
      </c>
      <c r="F180" s="4" t="s">
        <v>140</v>
      </c>
      <c r="G180" s="4" t="s">
        <v>663</v>
      </c>
    </row>
    <row r="181" spans="1:7" s="7" customFormat="1" ht="75" x14ac:dyDescent="0.25">
      <c r="A181" s="4">
        <v>149</v>
      </c>
      <c r="B181" s="3" t="s">
        <v>350</v>
      </c>
      <c r="C181" s="4">
        <v>0.68</v>
      </c>
      <c r="D181" s="4">
        <v>1</v>
      </c>
      <c r="E181" s="4" t="s">
        <v>42</v>
      </c>
      <c r="F181" s="4" t="s">
        <v>140</v>
      </c>
      <c r="G181" s="4" t="s">
        <v>663</v>
      </c>
    </row>
    <row r="182" spans="1:7" s="7" customFormat="1" ht="30" x14ac:dyDescent="0.25">
      <c r="A182" s="306">
        <v>150</v>
      </c>
      <c r="B182" s="307" t="s">
        <v>351</v>
      </c>
      <c r="C182" s="306">
        <v>3.88</v>
      </c>
      <c r="D182" s="306">
        <v>3</v>
      </c>
      <c r="E182" s="89" t="s">
        <v>589</v>
      </c>
      <c r="F182" s="306" t="s">
        <v>141</v>
      </c>
      <c r="G182" s="306" t="s">
        <v>663</v>
      </c>
    </row>
    <row r="183" spans="1:7" s="7" customFormat="1" ht="30" x14ac:dyDescent="0.25">
      <c r="A183" s="306"/>
      <c r="B183" s="307"/>
      <c r="C183" s="306"/>
      <c r="D183" s="306"/>
      <c r="E183" s="4" t="s">
        <v>590</v>
      </c>
      <c r="F183" s="306"/>
      <c r="G183" s="306"/>
    </row>
    <row r="184" spans="1:7" s="7" customFormat="1" ht="30" x14ac:dyDescent="0.25">
      <c r="A184" s="306"/>
      <c r="B184" s="307"/>
      <c r="C184" s="306"/>
      <c r="D184" s="306"/>
      <c r="E184" s="89" t="s">
        <v>591</v>
      </c>
      <c r="F184" s="306"/>
      <c r="G184" s="306"/>
    </row>
    <row r="185" spans="1:7" s="7" customFormat="1" ht="90" x14ac:dyDescent="0.25">
      <c r="A185" s="4">
        <v>151</v>
      </c>
      <c r="B185" s="3" t="s">
        <v>352</v>
      </c>
      <c r="C185" s="4">
        <v>1.92</v>
      </c>
      <c r="D185" s="4">
        <v>1</v>
      </c>
      <c r="E185" s="4" t="s">
        <v>592</v>
      </c>
      <c r="F185" s="4" t="s">
        <v>142</v>
      </c>
      <c r="G185" s="4" t="s">
        <v>664</v>
      </c>
    </row>
    <row r="186" spans="1:7" s="7" customFormat="1" ht="30" x14ac:dyDescent="0.25">
      <c r="A186" s="4">
        <v>152</v>
      </c>
      <c r="B186" s="3" t="s">
        <v>353</v>
      </c>
      <c r="C186" s="4">
        <v>0.2</v>
      </c>
      <c r="D186" s="4" t="s">
        <v>136</v>
      </c>
      <c r="E186" s="4" t="s">
        <v>136</v>
      </c>
      <c r="F186" s="4" t="s">
        <v>136</v>
      </c>
      <c r="G186" s="4" t="s">
        <v>136</v>
      </c>
    </row>
    <row r="187" spans="1:7" s="7" customFormat="1" ht="30" x14ac:dyDescent="0.25">
      <c r="A187" s="4">
        <v>153</v>
      </c>
      <c r="B187" s="3" t="s">
        <v>354</v>
      </c>
      <c r="C187" s="4">
        <v>0.2</v>
      </c>
      <c r="D187" s="4" t="s">
        <v>136</v>
      </c>
      <c r="E187" s="4" t="s">
        <v>136</v>
      </c>
      <c r="F187" s="4" t="s">
        <v>136</v>
      </c>
      <c r="G187" s="4" t="s">
        <v>136</v>
      </c>
    </row>
    <row r="188" spans="1:7" s="7" customFormat="1" ht="30" x14ac:dyDescent="0.25">
      <c r="A188" s="4">
        <v>154</v>
      </c>
      <c r="B188" s="3" t="s">
        <v>355</v>
      </c>
      <c r="C188" s="4">
        <v>0.2</v>
      </c>
      <c r="D188" s="4" t="s">
        <v>136</v>
      </c>
      <c r="E188" s="4" t="s">
        <v>136</v>
      </c>
      <c r="F188" s="4" t="s">
        <v>136</v>
      </c>
      <c r="G188" s="4" t="s">
        <v>136</v>
      </c>
    </row>
    <row r="189" spans="1:7" s="7" customFormat="1" ht="30" x14ac:dyDescent="0.25">
      <c r="A189" s="4">
        <v>155</v>
      </c>
      <c r="B189" s="3" t="s">
        <v>356</v>
      </c>
      <c r="C189" s="4">
        <v>0.2</v>
      </c>
      <c r="D189" s="4" t="s">
        <v>136</v>
      </c>
      <c r="E189" s="4" t="s">
        <v>136</v>
      </c>
      <c r="F189" s="4" t="s">
        <v>136</v>
      </c>
      <c r="G189" s="4" t="s">
        <v>136</v>
      </c>
    </row>
    <row r="190" spans="1:7" s="7" customFormat="1" ht="30" x14ac:dyDescent="0.25">
      <c r="A190" s="4">
        <v>156</v>
      </c>
      <c r="B190" s="3" t="s">
        <v>357</v>
      </c>
      <c r="C190" s="4">
        <v>0.2</v>
      </c>
      <c r="D190" s="4" t="s">
        <v>136</v>
      </c>
      <c r="E190" s="4" t="s">
        <v>136</v>
      </c>
      <c r="F190" s="4" t="s">
        <v>136</v>
      </c>
      <c r="G190" s="4" t="s">
        <v>136</v>
      </c>
    </row>
    <row r="191" spans="1:7" s="7" customFormat="1" x14ac:dyDescent="0.25">
      <c r="A191" s="4">
        <v>157</v>
      </c>
      <c r="B191" s="3" t="s">
        <v>185</v>
      </c>
      <c r="C191" s="4">
        <v>0.2</v>
      </c>
      <c r="D191" s="4" t="s">
        <v>136</v>
      </c>
      <c r="E191" s="4" t="s">
        <v>136</v>
      </c>
      <c r="F191" s="4" t="s">
        <v>136</v>
      </c>
      <c r="G191" s="4" t="s">
        <v>136</v>
      </c>
    </row>
    <row r="192" spans="1:7" s="7" customFormat="1" ht="30" x14ac:dyDescent="0.25">
      <c r="A192" s="4">
        <v>158</v>
      </c>
      <c r="B192" s="3" t="s">
        <v>358</v>
      </c>
      <c r="C192" s="4">
        <v>0.2</v>
      </c>
      <c r="D192" s="4" t="s">
        <v>136</v>
      </c>
      <c r="E192" s="4" t="s">
        <v>136</v>
      </c>
      <c r="F192" s="4" t="s">
        <v>136</v>
      </c>
      <c r="G192" s="4" t="s">
        <v>136</v>
      </c>
    </row>
    <row r="193" spans="1:7" s="7" customFormat="1" ht="30" x14ac:dyDescent="0.25">
      <c r="A193" s="4">
        <v>159</v>
      </c>
      <c r="B193" s="3" t="s">
        <v>359</v>
      </c>
      <c r="C193" s="4">
        <v>0.2</v>
      </c>
      <c r="D193" s="4" t="s">
        <v>136</v>
      </c>
      <c r="E193" s="4" t="s">
        <v>136</v>
      </c>
      <c r="F193" s="4" t="s">
        <v>136</v>
      </c>
      <c r="G193" s="4" t="s">
        <v>136</v>
      </c>
    </row>
    <row r="194" spans="1:7" s="7" customFormat="1" ht="30" x14ac:dyDescent="0.25">
      <c r="A194" s="4">
        <v>160</v>
      </c>
      <c r="B194" s="3" t="s">
        <v>360</v>
      </c>
      <c r="C194" s="4">
        <v>0.2</v>
      </c>
      <c r="D194" s="4" t="s">
        <v>136</v>
      </c>
      <c r="E194" s="4" t="s">
        <v>136</v>
      </c>
      <c r="F194" s="4" t="s">
        <v>136</v>
      </c>
      <c r="G194" s="4" t="s">
        <v>136</v>
      </c>
    </row>
    <row r="195" spans="1:7" s="7" customFormat="1" ht="30" x14ac:dyDescent="0.25">
      <c r="A195" s="4">
        <v>161</v>
      </c>
      <c r="B195" s="3" t="s">
        <v>361</v>
      </c>
      <c r="C195" s="4">
        <v>0.2</v>
      </c>
      <c r="D195" s="4" t="s">
        <v>136</v>
      </c>
      <c r="E195" s="4" t="s">
        <v>136</v>
      </c>
      <c r="F195" s="4" t="s">
        <v>136</v>
      </c>
      <c r="G195" s="4" t="s">
        <v>136</v>
      </c>
    </row>
    <row r="196" spans="1:7" s="7" customFormat="1" ht="30" x14ac:dyDescent="0.25">
      <c r="A196" s="4">
        <v>162</v>
      </c>
      <c r="B196" s="3" t="s">
        <v>362</v>
      </c>
      <c r="C196" s="4">
        <v>0.2</v>
      </c>
      <c r="D196" s="4" t="s">
        <v>136</v>
      </c>
      <c r="E196" s="4" t="s">
        <v>136</v>
      </c>
      <c r="F196" s="4" t="s">
        <v>136</v>
      </c>
      <c r="G196" s="4" t="s">
        <v>136</v>
      </c>
    </row>
    <row r="197" spans="1:7" s="7" customFormat="1" ht="30" x14ac:dyDescent="0.25">
      <c r="A197" s="4">
        <v>163</v>
      </c>
      <c r="B197" s="3" t="s">
        <v>363</v>
      </c>
      <c r="C197" s="4">
        <v>0.2</v>
      </c>
      <c r="D197" s="4" t="s">
        <v>136</v>
      </c>
      <c r="E197" s="4" t="s">
        <v>136</v>
      </c>
      <c r="F197" s="4" t="s">
        <v>136</v>
      </c>
      <c r="G197" s="4" t="s">
        <v>136</v>
      </c>
    </row>
    <row r="198" spans="1:7" s="7" customFormat="1" ht="30" x14ac:dyDescent="0.25">
      <c r="A198" s="4">
        <v>164</v>
      </c>
      <c r="B198" s="3" t="s">
        <v>364</v>
      </c>
      <c r="C198" s="4">
        <v>0.2</v>
      </c>
      <c r="D198" s="4" t="s">
        <v>136</v>
      </c>
      <c r="E198" s="4" t="s">
        <v>136</v>
      </c>
      <c r="F198" s="4" t="s">
        <v>136</v>
      </c>
      <c r="G198" s="4" t="s">
        <v>136</v>
      </c>
    </row>
    <row r="199" spans="1:7" s="7" customFormat="1" ht="30" x14ac:dyDescent="0.25">
      <c r="A199" s="4">
        <v>165</v>
      </c>
      <c r="B199" s="3" t="s">
        <v>365</v>
      </c>
      <c r="C199" s="4">
        <v>0.2</v>
      </c>
      <c r="D199" s="4" t="s">
        <v>136</v>
      </c>
      <c r="E199" s="4" t="s">
        <v>136</v>
      </c>
      <c r="F199" s="4" t="s">
        <v>136</v>
      </c>
      <c r="G199" s="4" t="s">
        <v>136</v>
      </c>
    </row>
    <row r="200" spans="1:7" s="7" customFormat="1" ht="30" x14ac:dyDescent="0.25">
      <c r="A200" s="4">
        <v>166</v>
      </c>
      <c r="B200" s="3" t="s">
        <v>366</v>
      </c>
      <c r="C200" s="4">
        <v>0.2</v>
      </c>
      <c r="D200" s="4" t="s">
        <v>136</v>
      </c>
      <c r="E200" s="4" t="s">
        <v>136</v>
      </c>
      <c r="F200" s="4" t="s">
        <v>136</v>
      </c>
      <c r="G200" s="4" t="s">
        <v>136</v>
      </c>
    </row>
    <row r="201" spans="1:7" s="7" customFormat="1" ht="30" x14ac:dyDescent="0.25">
      <c r="A201" s="4">
        <v>167</v>
      </c>
      <c r="B201" s="3" t="s">
        <v>367</v>
      </c>
      <c r="C201" s="4">
        <v>0.2</v>
      </c>
      <c r="D201" s="4" t="s">
        <v>136</v>
      </c>
      <c r="E201" s="4" t="s">
        <v>136</v>
      </c>
      <c r="F201" s="4" t="s">
        <v>136</v>
      </c>
      <c r="G201" s="4" t="s">
        <v>136</v>
      </c>
    </row>
    <row r="202" spans="1:7" s="7" customFormat="1" ht="30" x14ac:dyDescent="0.25">
      <c r="A202" s="4">
        <v>168</v>
      </c>
      <c r="B202" s="3" t="s">
        <v>368</v>
      </c>
      <c r="C202" s="4">
        <v>0.2</v>
      </c>
      <c r="D202" s="4" t="s">
        <v>136</v>
      </c>
      <c r="E202" s="4" t="s">
        <v>136</v>
      </c>
      <c r="F202" s="4" t="s">
        <v>136</v>
      </c>
      <c r="G202" s="4" t="s">
        <v>136</v>
      </c>
    </row>
    <row r="203" spans="1:7" s="7" customFormat="1" ht="30" x14ac:dyDescent="0.25">
      <c r="A203" s="4">
        <v>169</v>
      </c>
      <c r="B203" s="3" t="s">
        <v>369</v>
      </c>
      <c r="C203" s="4">
        <v>0.2</v>
      </c>
      <c r="D203" s="4" t="s">
        <v>136</v>
      </c>
      <c r="E203" s="4" t="s">
        <v>136</v>
      </c>
      <c r="F203" s="4" t="s">
        <v>136</v>
      </c>
      <c r="G203" s="4" t="s">
        <v>136</v>
      </c>
    </row>
    <row r="204" spans="1:7" s="7" customFormat="1" ht="30" x14ac:dyDescent="0.25">
      <c r="A204" s="4">
        <v>170</v>
      </c>
      <c r="B204" s="3" t="s">
        <v>370</v>
      </c>
      <c r="C204" s="4">
        <v>0.2</v>
      </c>
      <c r="D204" s="4" t="s">
        <v>136</v>
      </c>
      <c r="E204" s="4" t="s">
        <v>136</v>
      </c>
      <c r="F204" s="4" t="s">
        <v>136</v>
      </c>
      <c r="G204" s="4" t="s">
        <v>136</v>
      </c>
    </row>
    <row r="205" spans="1:7" s="7" customFormat="1" ht="30" x14ac:dyDescent="0.25">
      <c r="A205" s="4">
        <v>171</v>
      </c>
      <c r="B205" s="3" t="s">
        <v>371</v>
      </c>
      <c r="C205" s="4">
        <v>0.2</v>
      </c>
      <c r="D205" s="4" t="s">
        <v>136</v>
      </c>
      <c r="E205" s="4" t="s">
        <v>136</v>
      </c>
      <c r="F205" s="4" t="s">
        <v>136</v>
      </c>
      <c r="G205" s="4" t="s">
        <v>136</v>
      </c>
    </row>
    <row r="206" spans="1:7" s="7" customFormat="1" ht="30" x14ac:dyDescent="0.25">
      <c r="A206" s="4">
        <v>172</v>
      </c>
      <c r="B206" s="3" t="s">
        <v>372</v>
      </c>
      <c r="C206" s="4">
        <v>0.2</v>
      </c>
      <c r="D206" s="4" t="s">
        <v>136</v>
      </c>
      <c r="E206" s="4" t="s">
        <v>136</v>
      </c>
      <c r="F206" s="4" t="s">
        <v>136</v>
      </c>
      <c r="G206" s="4" t="s">
        <v>136</v>
      </c>
    </row>
    <row r="207" spans="1:7" s="7" customFormat="1" ht="30" x14ac:dyDescent="0.25">
      <c r="A207" s="4">
        <v>173</v>
      </c>
      <c r="B207" s="3" t="s">
        <v>373</v>
      </c>
      <c r="C207" s="4">
        <v>0.2</v>
      </c>
      <c r="D207" s="4" t="s">
        <v>136</v>
      </c>
      <c r="E207" s="4" t="s">
        <v>136</v>
      </c>
      <c r="F207" s="4" t="s">
        <v>136</v>
      </c>
      <c r="G207" s="4" t="s">
        <v>136</v>
      </c>
    </row>
    <row r="208" spans="1:7" s="7" customFormat="1" ht="45" x14ac:dyDescent="0.25">
      <c r="A208" s="4">
        <v>174</v>
      </c>
      <c r="B208" s="3" t="s">
        <v>374</v>
      </c>
      <c r="C208" s="6">
        <v>0.34</v>
      </c>
      <c r="D208" s="4" t="s">
        <v>136</v>
      </c>
      <c r="E208" s="4" t="s">
        <v>136</v>
      </c>
      <c r="F208" s="4" t="s">
        <v>136</v>
      </c>
      <c r="G208" s="4" t="s">
        <v>136</v>
      </c>
    </row>
    <row r="209" spans="1:7" s="7" customFormat="1" ht="30" x14ac:dyDescent="0.25">
      <c r="A209" s="306">
        <v>175</v>
      </c>
      <c r="B209" s="307" t="s">
        <v>375</v>
      </c>
      <c r="C209" s="308">
        <v>6.2900999999999998</v>
      </c>
      <c r="D209" s="306">
        <v>4</v>
      </c>
      <c r="E209" s="4" t="s">
        <v>669</v>
      </c>
      <c r="F209" s="306" t="s">
        <v>12</v>
      </c>
      <c r="G209" s="306" t="s">
        <v>35</v>
      </c>
    </row>
    <row r="210" spans="1:7" s="7" customFormat="1" ht="30" x14ac:dyDescent="0.25">
      <c r="A210" s="306"/>
      <c r="B210" s="307"/>
      <c r="C210" s="308"/>
      <c r="D210" s="306"/>
      <c r="E210" s="4" t="s">
        <v>595</v>
      </c>
      <c r="F210" s="306"/>
      <c r="G210" s="306"/>
    </row>
    <row r="211" spans="1:7" s="7" customFormat="1" ht="30" x14ac:dyDescent="0.25">
      <c r="A211" s="306"/>
      <c r="B211" s="307"/>
      <c r="C211" s="308"/>
      <c r="D211" s="306"/>
      <c r="E211" s="4" t="s">
        <v>596</v>
      </c>
      <c r="F211" s="306"/>
      <c r="G211" s="306"/>
    </row>
    <row r="212" spans="1:7" s="7" customFormat="1" ht="30" x14ac:dyDescent="0.25">
      <c r="A212" s="306"/>
      <c r="B212" s="307"/>
      <c r="C212" s="308"/>
      <c r="D212" s="306"/>
      <c r="E212" s="4" t="s">
        <v>597</v>
      </c>
      <c r="F212" s="306"/>
      <c r="G212" s="306"/>
    </row>
    <row r="213" spans="1:7" s="7" customFormat="1" ht="30" x14ac:dyDescent="0.25">
      <c r="A213" s="306">
        <v>176</v>
      </c>
      <c r="B213" s="307" t="s">
        <v>376</v>
      </c>
      <c r="C213" s="308">
        <v>2.5030000000000001</v>
      </c>
      <c r="D213" s="306">
        <v>3</v>
      </c>
      <c r="E213" s="4" t="s">
        <v>598</v>
      </c>
      <c r="F213" s="306" t="s">
        <v>46</v>
      </c>
      <c r="G213" s="306" t="s">
        <v>35</v>
      </c>
    </row>
    <row r="214" spans="1:7" s="7" customFormat="1" ht="30" x14ac:dyDescent="0.25">
      <c r="A214" s="306"/>
      <c r="B214" s="307"/>
      <c r="C214" s="308"/>
      <c r="D214" s="306"/>
      <c r="E214" s="4" t="s">
        <v>599</v>
      </c>
      <c r="F214" s="306"/>
      <c r="G214" s="306"/>
    </row>
    <row r="215" spans="1:7" s="7" customFormat="1" ht="30" x14ac:dyDescent="0.25">
      <c r="A215" s="306"/>
      <c r="B215" s="307"/>
      <c r="C215" s="308"/>
      <c r="D215" s="306"/>
      <c r="E215" s="4" t="s">
        <v>600</v>
      </c>
      <c r="F215" s="306"/>
      <c r="G215" s="306"/>
    </row>
    <row r="216" spans="1:7" s="7" customFormat="1" ht="45" x14ac:dyDescent="0.25">
      <c r="A216" s="4">
        <v>177</v>
      </c>
      <c r="B216" s="3" t="s">
        <v>377</v>
      </c>
      <c r="C216" s="6">
        <v>2.6677</v>
      </c>
      <c r="D216" s="4">
        <v>1</v>
      </c>
      <c r="E216" s="4" t="s">
        <v>47</v>
      </c>
      <c r="F216" s="4" t="s">
        <v>12</v>
      </c>
      <c r="G216" s="4" t="s">
        <v>35</v>
      </c>
    </row>
    <row r="217" spans="1:7" s="7" customFormat="1" x14ac:dyDescent="0.25">
      <c r="A217" s="306">
        <v>178</v>
      </c>
      <c r="B217" s="307" t="s">
        <v>378</v>
      </c>
      <c r="C217" s="308">
        <v>3.0314999999999999</v>
      </c>
      <c r="D217" s="306">
        <v>2</v>
      </c>
      <c r="E217" s="4" t="s">
        <v>48</v>
      </c>
      <c r="F217" s="306" t="s">
        <v>12</v>
      </c>
      <c r="G217" s="306" t="s">
        <v>35</v>
      </c>
    </row>
    <row r="218" spans="1:7" s="7" customFormat="1" ht="30" x14ac:dyDescent="0.25">
      <c r="A218" s="306"/>
      <c r="B218" s="307"/>
      <c r="C218" s="308"/>
      <c r="D218" s="306"/>
      <c r="E218" s="4" t="s">
        <v>601</v>
      </c>
      <c r="F218" s="306"/>
      <c r="G218" s="306"/>
    </row>
    <row r="219" spans="1:7" s="7" customFormat="1" x14ac:dyDescent="0.25">
      <c r="A219" s="306">
        <v>179</v>
      </c>
      <c r="B219" s="307" t="s">
        <v>379</v>
      </c>
      <c r="C219" s="308">
        <v>2.472</v>
      </c>
      <c r="D219" s="306">
        <v>3</v>
      </c>
      <c r="E219" s="4" t="s">
        <v>49</v>
      </c>
      <c r="F219" s="306" t="s">
        <v>34</v>
      </c>
      <c r="G219" s="306" t="s">
        <v>35</v>
      </c>
    </row>
    <row r="220" spans="1:7" s="7" customFormat="1" x14ac:dyDescent="0.25">
      <c r="A220" s="306"/>
      <c r="B220" s="307"/>
      <c r="C220" s="308"/>
      <c r="D220" s="306"/>
      <c r="E220" s="4" t="s">
        <v>50</v>
      </c>
      <c r="F220" s="306"/>
      <c r="G220" s="306"/>
    </row>
    <row r="221" spans="1:7" s="7" customFormat="1" x14ac:dyDescent="0.25">
      <c r="A221" s="306"/>
      <c r="B221" s="307"/>
      <c r="C221" s="308"/>
      <c r="D221" s="306"/>
      <c r="E221" s="4" t="s">
        <v>51</v>
      </c>
      <c r="F221" s="306"/>
      <c r="G221" s="306"/>
    </row>
    <row r="222" spans="1:7" s="7" customFormat="1" ht="45" x14ac:dyDescent="0.25">
      <c r="A222" s="4">
        <v>180</v>
      </c>
      <c r="B222" s="24" t="s">
        <v>380</v>
      </c>
      <c r="C222" s="6">
        <v>0.61</v>
      </c>
      <c r="D222" s="4" t="s">
        <v>136</v>
      </c>
      <c r="E222" s="4" t="s">
        <v>136</v>
      </c>
      <c r="F222" s="4" t="s">
        <v>136</v>
      </c>
      <c r="G222" s="4" t="s">
        <v>136</v>
      </c>
    </row>
    <row r="223" spans="1:7" s="7" customFormat="1" ht="45" x14ac:dyDescent="0.25">
      <c r="A223" s="4">
        <v>181</v>
      </c>
      <c r="B223" s="3" t="s">
        <v>381</v>
      </c>
      <c r="C223" s="6">
        <v>0.625</v>
      </c>
      <c r="D223" s="4">
        <v>1</v>
      </c>
      <c r="E223" s="4" t="s">
        <v>52</v>
      </c>
      <c r="F223" s="4" t="s">
        <v>34</v>
      </c>
      <c r="G223" s="4" t="s">
        <v>35</v>
      </c>
    </row>
    <row r="224" spans="1:7" s="7" customFormat="1" ht="30" x14ac:dyDescent="0.25">
      <c r="A224" s="306">
        <v>182</v>
      </c>
      <c r="B224" s="307" t="s">
        <v>382</v>
      </c>
      <c r="C224" s="308">
        <v>2.5173999999999999</v>
      </c>
      <c r="D224" s="306">
        <v>2</v>
      </c>
      <c r="E224" s="4" t="s">
        <v>602</v>
      </c>
      <c r="F224" s="306" t="s">
        <v>34</v>
      </c>
      <c r="G224" s="306" t="s">
        <v>35</v>
      </c>
    </row>
    <row r="225" spans="1:7" s="7" customFormat="1" ht="30" x14ac:dyDescent="0.25">
      <c r="A225" s="306"/>
      <c r="B225" s="307"/>
      <c r="C225" s="308"/>
      <c r="D225" s="306"/>
      <c r="E225" s="4" t="s">
        <v>603</v>
      </c>
      <c r="F225" s="306"/>
      <c r="G225" s="306"/>
    </row>
    <row r="226" spans="1:7" s="7" customFormat="1" x14ac:dyDescent="0.25">
      <c r="A226" s="306">
        <v>183</v>
      </c>
      <c r="B226" s="307" t="s">
        <v>383</v>
      </c>
      <c r="C226" s="308">
        <v>2.93</v>
      </c>
      <c r="D226" s="306">
        <v>4</v>
      </c>
      <c r="E226" s="4" t="s">
        <v>53</v>
      </c>
      <c r="F226" s="306" t="s">
        <v>34</v>
      </c>
      <c r="G226" s="306" t="s">
        <v>35</v>
      </c>
    </row>
    <row r="227" spans="1:7" s="7" customFormat="1" x14ac:dyDescent="0.25">
      <c r="A227" s="306"/>
      <c r="B227" s="307"/>
      <c r="C227" s="308"/>
      <c r="D227" s="306"/>
      <c r="E227" s="4" t="s">
        <v>54</v>
      </c>
      <c r="F227" s="306"/>
      <c r="G227" s="306"/>
    </row>
    <row r="228" spans="1:7" s="7" customFormat="1" x14ac:dyDescent="0.25">
      <c r="A228" s="306"/>
      <c r="B228" s="307"/>
      <c r="C228" s="308"/>
      <c r="D228" s="306"/>
      <c r="E228" s="4" t="s">
        <v>201</v>
      </c>
      <c r="F228" s="306"/>
      <c r="G228" s="306"/>
    </row>
    <row r="229" spans="1:7" s="7" customFormat="1" ht="30" x14ac:dyDescent="0.25">
      <c r="A229" s="306"/>
      <c r="B229" s="307"/>
      <c r="C229" s="308"/>
      <c r="D229" s="306"/>
      <c r="E229" s="4" t="s">
        <v>604</v>
      </c>
      <c r="F229" s="306"/>
      <c r="G229" s="306"/>
    </row>
    <row r="230" spans="1:7" s="7" customFormat="1" ht="45" x14ac:dyDescent="0.25">
      <c r="A230" s="4">
        <v>184</v>
      </c>
      <c r="B230" s="3" t="s">
        <v>384</v>
      </c>
      <c r="C230" s="6">
        <v>0.68</v>
      </c>
      <c r="D230" s="4" t="s">
        <v>136</v>
      </c>
      <c r="E230" s="4" t="s">
        <v>136</v>
      </c>
      <c r="F230" s="4" t="s">
        <v>136</v>
      </c>
      <c r="G230" s="4" t="s">
        <v>136</v>
      </c>
    </row>
    <row r="231" spans="1:7" s="7" customFormat="1" ht="60" x14ac:dyDescent="0.25">
      <c r="A231" s="4">
        <v>185</v>
      </c>
      <c r="B231" s="24" t="s">
        <v>385</v>
      </c>
      <c r="C231" s="6">
        <v>0.86</v>
      </c>
      <c r="D231" s="4" t="s">
        <v>136</v>
      </c>
      <c r="E231" s="4" t="s">
        <v>136</v>
      </c>
      <c r="F231" s="4" t="s">
        <v>136</v>
      </c>
      <c r="G231" s="4" t="s">
        <v>136</v>
      </c>
    </row>
    <row r="232" spans="1:7" s="7" customFormat="1" ht="60" x14ac:dyDescent="0.25">
      <c r="A232" s="4">
        <v>186</v>
      </c>
      <c r="B232" s="3" t="s">
        <v>386</v>
      </c>
      <c r="C232" s="6">
        <v>4.0629999999999997</v>
      </c>
      <c r="D232" s="4">
        <v>1</v>
      </c>
      <c r="E232" s="4" t="s">
        <v>605</v>
      </c>
      <c r="F232" s="4" t="s">
        <v>58</v>
      </c>
      <c r="G232" s="4" t="s">
        <v>32</v>
      </c>
    </row>
    <row r="233" spans="1:7" s="7" customFormat="1" ht="60" x14ac:dyDescent="0.25">
      <c r="A233" s="4">
        <v>187</v>
      </c>
      <c r="B233" s="3" t="s">
        <v>387</v>
      </c>
      <c r="C233" s="6">
        <v>4.3049999999999997</v>
      </c>
      <c r="D233" s="4">
        <v>1</v>
      </c>
      <c r="E233" s="4" t="s">
        <v>606</v>
      </c>
      <c r="F233" s="4" t="s">
        <v>9</v>
      </c>
      <c r="G233" s="4" t="s">
        <v>32</v>
      </c>
    </row>
    <row r="234" spans="1:7" s="7" customFormat="1" ht="30" x14ac:dyDescent="0.25">
      <c r="A234" s="306">
        <v>188</v>
      </c>
      <c r="B234" s="307" t="s">
        <v>388</v>
      </c>
      <c r="C234" s="308">
        <v>2.65</v>
      </c>
      <c r="D234" s="306">
        <v>2</v>
      </c>
      <c r="E234" s="4" t="s">
        <v>607</v>
      </c>
      <c r="F234" s="306" t="s">
        <v>9</v>
      </c>
      <c r="G234" s="306" t="s">
        <v>32</v>
      </c>
    </row>
    <row r="235" spans="1:7" s="7" customFormat="1" ht="30" x14ac:dyDescent="0.25">
      <c r="A235" s="306"/>
      <c r="B235" s="307"/>
      <c r="C235" s="308"/>
      <c r="D235" s="306"/>
      <c r="E235" s="4" t="s">
        <v>608</v>
      </c>
      <c r="F235" s="306"/>
      <c r="G235" s="306"/>
    </row>
    <row r="236" spans="1:7" s="7" customFormat="1" ht="45" x14ac:dyDescent="0.25">
      <c r="A236" s="4">
        <v>189</v>
      </c>
      <c r="B236" s="3" t="s">
        <v>389</v>
      </c>
      <c r="C236" s="6">
        <v>0.37</v>
      </c>
      <c r="D236" s="4" t="s">
        <v>136</v>
      </c>
      <c r="E236" s="4" t="s">
        <v>136</v>
      </c>
      <c r="F236" s="4" t="s">
        <v>136</v>
      </c>
      <c r="G236" s="4" t="s">
        <v>136</v>
      </c>
    </row>
    <row r="237" spans="1:7" s="7" customFormat="1" ht="45" x14ac:dyDescent="0.25">
      <c r="A237" s="4">
        <v>190</v>
      </c>
      <c r="B237" s="3" t="s">
        <v>390</v>
      </c>
      <c r="C237" s="6">
        <v>1.1599999999999999</v>
      </c>
      <c r="D237" s="4">
        <v>1</v>
      </c>
      <c r="E237" s="4" t="s">
        <v>670</v>
      </c>
      <c r="F237" s="4" t="s">
        <v>34</v>
      </c>
      <c r="G237" s="4" t="s">
        <v>35</v>
      </c>
    </row>
    <row r="238" spans="1:7" s="7" customFormat="1" ht="45" x14ac:dyDescent="0.25">
      <c r="A238" s="4">
        <v>191</v>
      </c>
      <c r="B238" s="3" t="s">
        <v>391</v>
      </c>
      <c r="C238" s="6">
        <v>1.24</v>
      </c>
      <c r="D238" s="4" t="s">
        <v>136</v>
      </c>
      <c r="E238" s="4" t="s">
        <v>136</v>
      </c>
      <c r="F238" s="4" t="s">
        <v>136</v>
      </c>
      <c r="G238" s="4" t="s">
        <v>136</v>
      </c>
    </row>
    <row r="239" spans="1:7" s="7" customFormat="1" ht="45" x14ac:dyDescent="0.25">
      <c r="A239" s="4">
        <v>192</v>
      </c>
      <c r="B239" s="3" t="s">
        <v>392</v>
      </c>
      <c r="C239" s="6">
        <v>1.53</v>
      </c>
      <c r="D239" s="4" t="s">
        <v>136</v>
      </c>
      <c r="E239" s="4" t="s">
        <v>136</v>
      </c>
      <c r="F239" s="4" t="s">
        <v>136</v>
      </c>
      <c r="G239" s="4" t="s">
        <v>136</v>
      </c>
    </row>
    <row r="240" spans="1:7" s="7" customFormat="1" ht="45" x14ac:dyDescent="0.25">
      <c r="A240" s="4">
        <v>193</v>
      </c>
      <c r="B240" s="3" t="s">
        <v>393</v>
      </c>
      <c r="C240" s="6">
        <v>2.8</v>
      </c>
      <c r="D240" s="4" t="s">
        <v>136</v>
      </c>
      <c r="E240" s="4" t="s">
        <v>136</v>
      </c>
      <c r="F240" s="4" t="s">
        <v>136</v>
      </c>
      <c r="G240" s="4" t="s">
        <v>136</v>
      </c>
    </row>
    <row r="241" spans="1:7" s="7" customFormat="1" ht="45" x14ac:dyDescent="0.25">
      <c r="A241" s="4">
        <v>194</v>
      </c>
      <c r="B241" s="3" t="s">
        <v>394</v>
      </c>
      <c r="C241" s="6">
        <v>1.67</v>
      </c>
      <c r="D241" s="4" t="s">
        <v>136</v>
      </c>
      <c r="E241" s="4" t="s">
        <v>136</v>
      </c>
      <c r="F241" s="4" t="s">
        <v>136</v>
      </c>
      <c r="G241" s="4" t="s">
        <v>136</v>
      </c>
    </row>
    <row r="242" spans="1:7" s="7" customFormat="1" ht="45" x14ac:dyDescent="0.25">
      <c r="A242" s="4">
        <v>195</v>
      </c>
      <c r="B242" s="3" t="s">
        <v>395</v>
      </c>
      <c r="C242" s="6">
        <v>1.43</v>
      </c>
      <c r="D242" s="4" t="s">
        <v>136</v>
      </c>
      <c r="E242" s="4" t="s">
        <v>136</v>
      </c>
      <c r="F242" s="4" t="s">
        <v>136</v>
      </c>
      <c r="G242" s="4" t="s">
        <v>136</v>
      </c>
    </row>
    <row r="243" spans="1:7" s="7" customFormat="1" ht="45" x14ac:dyDescent="0.25">
      <c r="A243" s="4">
        <v>196</v>
      </c>
      <c r="B243" s="3" t="s">
        <v>396</v>
      </c>
      <c r="C243" s="6">
        <v>0.35</v>
      </c>
      <c r="D243" s="4" t="s">
        <v>136</v>
      </c>
      <c r="E243" s="4" t="s">
        <v>136</v>
      </c>
      <c r="F243" s="4" t="s">
        <v>136</v>
      </c>
      <c r="G243" s="4" t="s">
        <v>136</v>
      </c>
    </row>
    <row r="244" spans="1:7" s="7" customFormat="1" ht="45" x14ac:dyDescent="0.25">
      <c r="A244" s="4">
        <v>197</v>
      </c>
      <c r="B244" s="3" t="s">
        <v>397</v>
      </c>
      <c r="C244" s="6">
        <v>0.75</v>
      </c>
      <c r="D244" s="4" t="s">
        <v>136</v>
      </c>
      <c r="E244" s="4" t="s">
        <v>136</v>
      </c>
      <c r="F244" s="4" t="s">
        <v>136</v>
      </c>
      <c r="G244" s="4" t="s">
        <v>136</v>
      </c>
    </row>
    <row r="245" spans="1:7" s="7" customFormat="1" ht="45" x14ac:dyDescent="0.25">
      <c r="A245" s="4">
        <v>198</v>
      </c>
      <c r="B245" s="3" t="s">
        <v>398</v>
      </c>
      <c r="C245" s="6">
        <v>0.85</v>
      </c>
      <c r="D245" s="4" t="s">
        <v>136</v>
      </c>
      <c r="E245" s="4" t="s">
        <v>136</v>
      </c>
      <c r="F245" s="4" t="s">
        <v>136</v>
      </c>
      <c r="G245" s="4" t="s">
        <v>136</v>
      </c>
    </row>
    <row r="246" spans="1:7" s="7" customFormat="1" ht="45" x14ac:dyDescent="0.25">
      <c r="A246" s="4">
        <v>199</v>
      </c>
      <c r="B246" s="3" t="s">
        <v>399</v>
      </c>
      <c r="C246" s="6">
        <v>1.1100000000000001</v>
      </c>
      <c r="D246" s="4" t="s">
        <v>136</v>
      </c>
      <c r="E246" s="4" t="s">
        <v>136</v>
      </c>
      <c r="F246" s="4" t="s">
        <v>136</v>
      </c>
      <c r="G246" s="4" t="s">
        <v>136</v>
      </c>
    </row>
    <row r="247" spans="1:7" s="7" customFormat="1" ht="45" x14ac:dyDescent="0.25">
      <c r="A247" s="4">
        <v>200</v>
      </c>
      <c r="B247" s="3" t="s">
        <v>400</v>
      </c>
      <c r="C247" s="6">
        <v>0.43</v>
      </c>
      <c r="D247" s="4" t="s">
        <v>136</v>
      </c>
      <c r="E247" s="4" t="s">
        <v>136</v>
      </c>
      <c r="F247" s="4" t="s">
        <v>136</v>
      </c>
      <c r="G247" s="4" t="s">
        <v>136</v>
      </c>
    </row>
    <row r="248" spans="1:7" s="7" customFormat="1" ht="30" x14ac:dyDescent="0.25">
      <c r="A248" s="4">
        <v>201</v>
      </c>
      <c r="B248" s="3" t="s">
        <v>401</v>
      </c>
      <c r="C248" s="6">
        <v>0.46</v>
      </c>
      <c r="D248" s="4" t="s">
        <v>136</v>
      </c>
      <c r="E248" s="4" t="s">
        <v>136</v>
      </c>
      <c r="F248" s="4" t="s">
        <v>136</v>
      </c>
      <c r="G248" s="4" t="s">
        <v>136</v>
      </c>
    </row>
    <row r="249" spans="1:7" s="7" customFormat="1" ht="45" x14ac:dyDescent="0.25">
      <c r="A249" s="4">
        <v>202</v>
      </c>
      <c r="B249" s="3" t="s">
        <v>402</v>
      </c>
      <c r="C249" s="6">
        <v>0.98</v>
      </c>
      <c r="D249" s="4" t="s">
        <v>136</v>
      </c>
      <c r="E249" s="4" t="s">
        <v>136</v>
      </c>
      <c r="F249" s="4" t="s">
        <v>136</v>
      </c>
      <c r="G249" s="4" t="s">
        <v>136</v>
      </c>
    </row>
    <row r="250" spans="1:7" s="7" customFormat="1" ht="45" x14ac:dyDescent="0.25">
      <c r="A250" s="4">
        <v>203</v>
      </c>
      <c r="B250" s="3" t="s">
        <v>403</v>
      </c>
      <c r="C250" s="6">
        <v>1.1200000000000001</v>
      </c>
      <c r="D250" s="4" t="s">
        <v>136</v>
      </c>
      <c r="E250" s="4" t="s">
        <v>136</v>
      </c>
      <c r="F250" s="4" t="s">
        <v>136</v>
      </c>
      <c r="G250" s="4" t="s">
        <v>136</v>
      </c>
    </row>
    <row r="251" spans="1:7" s="7" customFormat="1" ht="45" x14ac:dyDescent="0.25">
      <c r="A251" s="4">
        <v>204</v>
      </c>
      <c r="B251" s="3" t="s">
        <v>404</v>
      </c>
      <c r="C251" s="6">
        <v>1.52</v>
      </c>
      <c r="D251" s="4" t="s">
        <v>136</v>
      </c>
      <c r="E251" s="4" t="s">
        <v>136</v>
      </c>
      <c r="F251" s="4" t="s">
        <v>136</v>
      </c>
      <c r="G251" s="4" t="s">
        <v>136</v>
      </c>
    </row>
    <row r="252" spans="1:7" s="7" customFormat="1" ht="45" x14ac:dyDescent="0.25">
      <c r="A252" s="4">
        <v>205</v>
      </c>
      <c r="B252" s="3" t="s">
        <v>405</v>
      </c>
      <c r="C252" s="6">
        <v>0.84</v>
      </c>
      <c r="D252" s="4" t="s">
        <v>136</v>
      </c>
      <c r="E252" s="4" t="s">
        <v>136</v>
      </c>
      <c r="F252" s="4" t="s">
        <v>136</v>
      </c>
      <c r="G252" s="4" t="s">
        <v>136</v>
      </c>
    </row>
    <row r="253" spans="1:7" s="7" customFormat="1" ht="45" x14ac:dyDescent="0.25">
      <c r="A253" s="4">
        <v>206</v>
      </c>
      <c r="B253" s="3" t="s">
        <v>406</v>
      </c>
      <c r="C253" s="6">
        <v>1.4</v>
      </c>
      <c r="D253" s="4" t="s">
        <v>136</v>
      </c>
      <c r="E253" s="4" t="s">
        <v>136</v>
      </c>
      <c r="F253" s="4" t="s">
        <v>136</v>
      </c>
      <c r="G253" s="4" t="s">
        <v>136</v>
      </c>
    </row>
    <row r="254" spans="1:7" s="7" customFormat="1" ht="45" x14ac:dyDescent="0.25">
      <c r="A254" s="4">
        <v>207</v>
      </c>
      <c r="B254" s="3" t="s">
        <v>407</v>
      </c>
      <c r="C254" s="6">
        <v>2.11</v>
      </c>
      <c r="D254" s="4" t="s">
        <v>136</v>
      </c>
      <c r="E254" s="4" t="s">
        <v>136</v>
      </c>
      <c r="F254" s="4" t="s">
        <v>136</v>
      </c>
      <c r="G254" s="4" t="s">
        <v>136</v>
      </c>
    </row>
    <row r="255" spans="1:7" s="7" customFormat="1" ht="45" x14ac:dyDescent="0.25">
      <c r="A255" s="4">
        <v>208</v>
      </c>
      <c r="B255" s="3" t="s">
        <v>408</v>
      </c>
      <c r="C255" s="6">
        <v>3.55</v>
      </c>
      <c r="D255" s="4" t="s">
        <v>136</v>
      </c>
      <c r="E255" s="4" t="s">
        <v>136</v>
      </c>
      <c r="F255" s="4" t="s">
        <v>136</v>
      </c>
      <c r="G255" s="4" t="s">
        <v>136</v>
      </c>
    </row>
    <row r="256" spans="1:7" s="7" customFormat="1" ht="45" x14ac:dyDescent="0.25">
      <c r="A256" s="4">
        <v>209</v>
      </c>
      <c r="B256" s="3" t="s">
        <v>409</v>
      </c>
      <c r="C256" s="6">
        <v>1.88</v>
      </c>
      <c r="D256" s="4" t="s">
        <v>136</v>
      </c>
      <c r="E256" s="4" t="s">
        <v>136</v>
      </c>
      <c r="F256" s="4" t="s">
        <v>136</v>
      </c>
      <c r="G256" s="4" t="s">
        <v>136</v>
      </c>
    </row>
    <row r="257" spans="1:7" s="7" customFormat="1" ht="45" x14ac:dyDescent="0.25">
      <c r="A257" s="4">
        <v>210</v>
      </c>
      <c r="B257" s="3" t="s">
        <v>410</v>
      </c>
      <c r="C257" s="6">
        <v>0.66</v>
      </c>
      <c r="D257" s="4" t="s">
        <v>136</v>
      </c>
      <c r="E257" s="4" t="s">
        <v>136</v>
      </c>
      <c r="F257" s="4" t="s">
        <v>136</v>
      </c>
      <c r="G257" s="4" t="s">
        <v>136</v>
      </c>
    </row>
    <row r="258" spans="1:7" s="7" customFormat="1" ht="45" x14ac:dyDescent="0.25">
      <c r="A258" s="4">
        <v>211</v>
      </c>
      <c r="B258" s="3" t="s">
        <v>411</v>
      </c>
      <c r="C258" s="6">
        <v>1.56</v>
      </c>
      <c r="D258" s="4" t="s">
        <v>136</v>
      </c>
      <c r="E258" s="4" t="s">
        <v>136</v>
      </c>
      <c r="F258" s="4" t="s">
        <v>136</v>
      </c>
      <c r="G258" s="4" t="s">
        <v>136</v>
      </c>
    </row>
    <row r="259" spans="1:7" s="7" customFormat="1" ht="45" x14ac:dyDescent="0.25">
      <c r="A259" s="4">
        <v>212</v>
      </c>
      <c r="B259" s="3" t="s">
        <v>412</v>
      </c>
      <c r="C259" s="6">
        <v>1.35</v>
      </c>
      <c r="D259" s="4" t="s">
        <v>136</v>
      </c>
      <c r="E259" s="4" t="s">
        <v>136</v>
      </c>
      <c r="F259" s="4" t="s">
        <v>136</v>
      </c>
      <c r="G259" s="4" t="s">
        <v>136</v>
      </c>
    </row>
    <row r="260" spans="1:7" s="7" customFormat="1" ht="45" x14ac:dyDescent="0.25">
      <c r="A260" s="4">
        <v>213</v>
      </c>
      <c r="B260" s="3" t="s">
        <v>413</v>
      </c>
      <c r="C260" s="6">
        <v>2.2200000000000002</v>
      </c>
      <c r="D260" s="4" t="s">
        <v>136</v>
      </c>
      <c r="E260" s="4" t="s">
        <v>136</v>
      </c>
      <c r="F260" s="4" t="s">
        <v>136</v>
      </c>
      <c r="G260" s="4" t="s">
        <v>136</v>
      </c>
    </row>
    <row r="261" spans="1:7" s="7" customFormat="1" ht="45" x14ac:dyDescent="0.25">
      <c r="A261" s="4">
        <v>214</v>
      </c>
      <c r="B261" s="3" t="s">
        <v>414</v>
      </c>
      <c r="C261" s="6">
        <v>1.2</v>
      </c>
      <c r="D261" s="4" t="s">
        <v>136</v>
      </c>
      <c r="E261" s="4" t="s">
        <v>136</v>
      </c>
      <c r="F261" s="4" t="s">
        <v>136</v>
      </c>
      <c r="G261" s="4" t="s">
        <v>136</v>
      </c>
    </row>
    <row r="262" spans="1:7" s="7" customFormat="1" ht="60" x14ac:dyDescent="0.25">
      <c r="A262" s="4">
        <v>215</v>
      </c>
      <c r="B262" s="3" t="s">
        <v>416</v>
      </c>
      <c r="C262" s="6">
        <v>3.5</v>
      </c>
      <c r="D262" s="4" t="s">
        <v>136</v>
      </c>
      <c r="E262" s="4" t="s">
        <v>136</v>
      </c>
      <c r="F262" s="4" t="s">
        <v>136</v>
      </c>
      <c r="G262" s="4" t="s">
        <v>136</v>
      </c>
    </row>
    <row r="263" spans="1:7" s="7" customFormat="1" ht="60" x14ac:dyDescent="0.25">
      <c r="A263" s="4">
        <v>216</v>
      </c>
      <c r="B263" s="3" t="s">
        <v>415</v>
      </c>
      <c r="C263" s="6">
        <v>4.8</v>
      </c>
      <c r="D263" s="4" t="s">
        <v>136</v>
      </c>
      <c r="E263" s="4" t="s">
        <v>136</v>
      </c>
      <c r="F263" s="4" t="s">
        <v>136</v>
      </c>
      <c r="G263" s="4" t="s">
        <v>136</v>
      </c>
    </row>
    <row r="264" spans="1:7" s="7" customFormat="1" ht="45" x14ac:dyDescent="0.25">
      <c r="A264" s="4">
        <v>217</v>
      </c>
      <c r="B264" s="3" t="s">
        <v>417</v>
      </c>
      <c r="C264" s="6">
        <v>0.73</v>
      </c>
      <c r="D264" s="4" t="s">
        <v>136</v>
      </c>
      <c r="E264" s="4" t="s">
        <v>136</v>
      </c>
      <c r="F264" s="4" t="s">
        <v>136</v>
      </c>
      <c r="G264" s="4" t="s">
        <v>136</v>
      </c>
    </row>
    <row r="265" spans="1:7" s="7" customFormat="1" ht="45" x14ac:dyDescent="0.25">
      <c r="A265" s="4">
        <v>218</v>
      </c>
      <c r="B265" s="3" t="s">
        <v>418</v>
      </c>
      <c r="C265" s="6">
        <v>0.44</v>
      </c>
      <c r="D265" s="4" t="s">
        <v>136</v>
      </c>
      <c r="E265" s="4" t="s">
        <v>136</v>
      </c>
      <c r="F265" s="4" t="s">
        <v>136</v>
      </c>
      <c r="G265" s="4" t="s">
        <v>136</v>
      </c>
    </row>
    <row r="266" spans="1:7" s="7" customFormat="1" ht="45" x14ac:dyDescent="0.25">
      <c r="A266" s="4">
        <v>219</v>
      </c>
      <c r="B266" s="3" t="s">
        <v>419</v>
      </c>
      <c r="C266" s="6">
        <v>1.55</v>
      </c>
      <c r="D266" s="4" t="s">
        <v>136</v>
      </c>
      <c r="E266" s="4" t="s">
        <v>136</v>
      </c>
      <c r="F266" s="4" t="s">
        <v>136</v>
      </c>
      <c r="G266" s="4" t="s">
        <v>136</v>
      </c>
    </row>
    <row r="267" spans="1:7" s="7" customFormat="1" ht="45" x14ac:dyDescent="0.25">
      <c r="A267" s="4">
        <v>220</v>
      </c>
      <c r="B267" s="3" t="s">
        <v>420</v>
      </c>
      <c r="C267" s="6">
        <v>1.56</v>
      </c>
      <c r="D267" s="4" t="s">
        <v>136</v>
      </c>
      <c r="E267" s="4" t="s">
        <v>136</v>
      </c>
      <c r="F267" s="4" t="s">
        <v>136</v>
      </c>
      <c r="G267" s="4" t="s">
        <v>136</v>
      </c>
    </row>
    <row r="268" spans="1:7" s="7" customFormat="1" ht="45" x14ac:dyDescent="0.25">
      <c r="A268" s="4">
        <v>221</v>
      </c>
      <c r="B268" s="3" t="s">
        <v>421</v>
      </c>
      <c r="C268" s="6">
        <v>0.66</v>
      </c>
      <c r="D268" s="4" t="s">
        <v>136</v>
      </c>
      <c r="E268" s="4" t="s">
        <v>136</v>
      </c>
      <c r="F268" s="4" t="s">
        <v>136</v>
      </c>
      <c r="G268" s="4" t="s">
        <v>136</v>
      </c>
    </row>
    <row r="269" spans="1:7" s="7" customFormat="1" ht="45" x14ac:dyDescent="0.25">
      <c r="A269" s="4">
        <v>222</v>
      </c>
      <c r="B269" s="3" t="s">
        <v>422</v>
      </c>
      <c r="C269" s="6">
        <v>5.03</v>
      </c>
      <c r="D269" s="4" t="s">
        <v>136</v>
      </c>
      <c r="E269" s="4" t="s">
        <v>136</v>
      </c>
      <c r="F269" s="4" t="s">
        <v>136</v>
      </c>
      <c r="G269" s="4" t="s">
        <v>136</v>
      </c>
    </row>
    <row r="270" spans="1:7" s="7" customFormat="1" ht="45" x14ac:dyDescent="0.25">
      <c r="A270" s="4">
        <v>223</v>
      </c>
      <c r="B270" s="3" t="s">
        <v>423</v>
      </c>
      <c r="C270" s="6">
        <v>0.82</v>
      </c>
      <c r="D270" s="4" t="s">
        <v>136</v>
      </c>
      <c r="E270" s="4" t="s">
        <v>136</v>
      </c>
      <c r="F270" s="4" t="s">
        <v>136</v>
      </c>
      <c r="G270" s="4" t="s">
        <v>136</v>
      </c>
    </row>
    <row r="271" spans="1:7" s="7" customFormat="1" ht="45" x14ac:dyDescent="0.25">
      <c r="A271" s="4">
        <v>224</v>
      </c>
      <c r="B271" s="3" t="s">
        <v>424</v>
      </c>
      <c r="C271" s="6">
        <v>1.43</v>
      </c>
      <c r="D271" s="4" t="s">
        <v>136</v>
      </c>
      <c r="E271" s="4" t="s">
        <v>136</v>
      </c>
      <c r="F271" s="4" t="s">
        <v>136</v>
      </c>
      <c r="G271" s="4" t="s">
        <v>136</v>
      </c>
    </row>
    <row r="272" spans="1:7" s="7" customFormat="1" ht="60" x14ac:dyDescent="0.25">
      <c r="A272" s="4">
        <v>225</v>
      </c>
      <c r="B272" s="3" t="s">
        <v>425</v>
      </c>
      <c r="C272" s="6">
        <v>0.75</v>
      </c>
      <c r="D272" s="4" t="s">
        <v>136</v>
      </c>
      <c r="E272" s="4" t="s">
        <v>136</v>
      </c>
      <c r="F272" s="4" t="s">
        <v>136</v>
      </c>
      <c r="G272" s="4" t="s">
        <v>136</v>
      </c>
    </row>
    <row r="273" spans="1:7" s="7" customFormat="1" ht="45" x14ac:dyDescent="0.25">
      <c r="A273" s="4">
        <v>226</v>
      </c>
      <c r="B273" s="3" t="s">
        <v>426</v>
      </c>
      <c r="C273" s="6">
        <v>0.87</v>
      </c>
      <c r="D273" s="4" t="s">
        <v>136</v>
      </c>
      <c r="E273" s="4" t="s">
        <v>136</v>
      </c>
      <c r="F273" s="4" t="s">
        <v>136</v>
      </c>
      <c r="G273" s="4" t="s">
        <v>136</v>
      </c>
    </row>
    <row r="274" spans="1:7" s="7" customFormat="1" ht="45" x14ac:dyDescent="0.25">
      <c r="A274" s="4">
        <v>227</v>
      </c>
      <c r="B274" s="3" t="s">
        <v>427</v>
      </c>
      <c r="C274" s="6">
        <v>1.45</v>
      </c>
      <c r="D274" s="4" t="s">
        <v>136</v>
      </c>
      <c r="E274" s="4" t="s">
        <v>136</v>
      </c>
      <c r="F274" s="4" t="s">
        <v>136</v>
      </c>
      <c r="G274" s="4" t="s">
        <v>136</v>
      </c>
    </row>
    <row r="275" spans="1:7" s="7" customFormat="1" ht="45" x14ac:dyDescent="0.25">
      <c r="A275" s="4">
        <v>228</v>
      </c>
      <c r="B275" s="3" t="s">
        <v>428</v>
      </c>
      <c r="C275" s="6">
        <v>0.45</v>
      </c>
      <c r="D275" s="4" t="s">
        <v>136</v>
      </c>
      <c r="E275" s="4" t="s">
        <v>136</v>
      </c>
      <c r="F275" s="4" t="s">
        <v>136</v>
      </c>
      <c r="G275" s="4" t="s">
        <v>136</v>
      </c>
    </row>
    <row r="276" spans="1:7" s="7" customFormat="1" ht="60" x14ac:dyDescent="0.25">
      <c r="A276" s="4">
        <v>229</v>
      </c>
      <c r="B276" s="3" t="s">
        <v>429</v>
      </c>
      <c r="C276" s="6">
        <v>2.16</v>
      </c>
      <c r="D276" s="4" t="s">
        <v>136</v>
      </c>
      <c r="E276" s="4" t="s">
        <v>136</v>
      </c>
      <c r="F276" s="4" t="s">
        <v>136</v>
      </c>
      <c r="G276" s="4" t="s">
        <v>136</v>
      </c>
    </row>
    <row r="277" spans="1:7" s="7" customFormat="1" ht="45" x14ac:dyDescent="0.25">
      <c r="A277" s="4">
        <v>230</v>
      </c>
      <c r="B277" s="3" t="s">
        <v>430</v>
      </c>
      <c r="C277" s="6">
        <v>2.98</v>
      </c>
      <c r="D277" s="4" t="s">
        <v>136</v>
      </c>
      <c r="E277" s="4" t="s">
        <v>136</v>
      </c>
      <c r="F277" s="4" t="s">
        <v>136</v>
      </c>
      <c r="G277" s="4" t="s">
        <v>136</v>
      </c>
    </row>
    <row r="278" spans="1:7" s="7" customFormat="1" ht="45" x14ac:dyDescent="0.25">
      <c r="A278" s="4">
        <v>231</v>
      </c>
      <c r="B278" s="3" t="s">
        <v>431</v>
      </c>
      <c r="C278" s="6">
        <v>1.42</v>
      </c>
      <c r="D278" s="4" t="s">
        <v>136</v>
      </c>
      <c r="E278" s="4" t="s">
        <v>136</v>
      </c>
      <c r="F278" s="4" t="s">
        <v>136</v>
      </c>
      <c r="G278" s="4" t="s">
        <v>136</v>
      </c>
    </row>
    <row r="279" spans="1:7" s="7" customFormat="1" ht="45" x14ac:dyDescent="0.25">
      <c r="A279" s="4">
        <v>232</v>
      </c>
      <c r="B279" s="3" t="s">
        <v>432</v>
      </c>
      <c r="C279" s="6">
        <v>1.66</v>
      </c>
      <c r="D279" s="4" t="s">
        <v>136</v>
      </c>
      <c r="E279" s="4" t="s">
        <v>136</v>
      </c>
      <c r="F279" s="4" t="s">
        <v>136</v>
      </c>
      <c r="G279" s="4" t="s">
        <v>136</v>
      </c>
    </row>
    <row r="280" spans="1:7" s="7" customFormat="1" ht="45" x14ac:dyDescent="0.25">
      <c r="A280" s="4">
        <v>233</v>
      </c>
      <c r="B280" s="3" t="s">
        <v>433</v>
      </c>
      <c r="C280" s="6">
        <v>2.48</v>
      </c>
      <c r="D280" s="4" t="s">
        <v>136</v>
      </c>
      <c r="E280" s="4" t="s">
        <v>136</v>
      </c>
      <c r="F280" s="4" t="s">
        <v>136</v>
      </c>
      <c r="G280" s="4" t="s">
        <v>136</v>
      </c>
    </row>
    <row r="281" spans="1:7" s="7" customFormat="1" ht="45" x14ac:dyDescent="0.25">
      <c r="A281" s="4">
        <v>234</v>
      </c>
      <c r="B281" s="3" t="s">
        <v>434</v>
      </c>
      <c r="C281" s="6">
        <v>1.32</v>
      </c>
      <c r="D281" s="4" t="s">
        <v>136</v>
      </c>
      <c r="E281" s="4" t="s">
        <v>136</v>
      </c>
      <c r="F281" s="4" t="s">
        <v>136</v>
      </c>
      <c r="G281" s="4" t="s">
        <v>136</v>
      </c>
    </row>
    <row r="282" spans="1:7" s="7" customFormat="1" ht="30" x14ac:dyDescent="0.25">
      <c r="A282" s="4">
        <v>235</v>
      </c>
      <c r="B282" s="3" t="s">
        <v>435</v>
      </c>
      <c r="C282" s="6">
        <v>0.8</v>
      </c>
      <c r="D282" s="4" t="s">
        <v>136</v>
      </c>
      <c r="E282" s="4" t="s">
        <v>136</v>
      </c>
      <c r="F282" s="4" t="s">
        <v>136</v>
      </c>
      <c r="G282" s="4" t="s">
        <v>136</v>
      </c>
    </row>
    <row r="283" spans="1:7" s="7" customFormat="1" ht="30" x14ac:dyDescent="0.25">
      <c r="A283" s="4">
        <v>236</v>
      </c>
      <c r="B283" s="3" t="s">
        <v>436</v>
      </c>
      <c r="C283" s="6">
        <v>0.66</v>
      </c>
      <c r="D283" s="4" t="s">
        <v>136</v>
      </c>
      <c r="E283" s="4" t="s">
        <v>136</v>
      </c>
      <c r="F283" s="4" t="s">
        <v>136</v>
      </c>
      <c r="G283" s="4" t="s">
        <v>136</v>
      </c>
    </row>
    <row r="284" spans="1:7" s="7" customFormat="1" ht="45" x14ac:dyDescent="0.25">
      <c r="A284" s="4">
        <v>237</v>
      </c>
      <c r="B284" s="3" t="s">
        <v>437</v>
      </c>
      <c r="C284" s="6">
        <v>3.02</v>
      </c>
      <c r="D284" s="4" t="s">
        <v>136</v>
      </c>
      <c r="E284" s="4" t="s">
        <v>136</v>
      </c>
      <c r="F284" s="4" t="s">
        <v>136</v>
      </c>
      <c r="G284" s="4" t="s">
        <v>136</v>
      </c>
    </row>
    <row r="285" spans="1:7" s="7" customFormat="1" ht="45" x14ac:dyDescent="0.25">
      <c r="A285" s="4">
        <v>238</v>
      </c>
      <c r="B285" s="3" t="s">
        <v>438</v>
      </c>
      <c r="C285" s="6">
        <v>0.86</v>
      </c>
      <c r="D285" s="4" t="s">
        <v>136</v>
      </c>
      <c r="E285" s="4" t="s">
        <v>136</v>
      </c>
      <c r="F285" s="4" t="s">
        <v>136</v>
      </c>
      <c r="G285" s="4" t="s">
        <v>136</v>
      </c>
    </row>
    <row r="286" spans="1:7" s="7" customFormat="1" ht="45" x14ac:dyDescent="0.25">
      <c r="A286" s="4">
        <v>239</v>
      </c>
      <c r="B286" s="3" t="s">
        <v>439</v>
      </c>
      <c r="C286" s="6">
        <v>0.56000000000000005</v>
      </c>
      <c r="D286" s="4" t="s">
        <v>136</v>
      </c>
      <c r="E286" s="4" t="s">
        <v>136</v>
      </c>
      <c r="F286" s="4" t="s">
        <v>136</v>
      </c>
      <c r="G286" s="4" t="s">
        <v>136</v>
      </c>
    </row>
    <row r="287" spans="1:7" s="7" customFormat="1" ht="45" x14ac:dyDescent="0.25">
      <c r="A287" s="4">
        <v>240</v>
      </c>
      <c r="B287" s="3" t="s">
        <v>440</v>
      </c>
      <c r="C287" s="6">
        <v>0.57999999999999996</v>
      </c>
      <c r="D287" s="4" t="s">
        <v>136</v>
      </c>
      <c r="E287" s="4" t="s">
        <v>136</v>
      </c>
      <c r="F287" s="4" t="s">
        <v>136</v>
      </c>
      <c r="G287" s="4" t="s">
        <v>136</v>
      </c>
    </row>
    <row r="288" spans="1:7" s="7" customFormat="1" ht="60" x14ac:dyDescent="0.25">
      <c r="A288" s="4">
        <v>241</v>
      </c>
      <c r="B288" s="3" t="s">
        <v>441</v>
      </c>
      <c r="C288" s="6">
        <v>3.51</v>
      </c>
      <c r="D288" s="4" t="s">
        <v>136</v>
      </c>
      <c r="E288" s="4" t="s">
        <v>136</v>
      </c>
      <c r="F288" s="4" t="s">
        <v>136</v>
      </c>
      <c r="G288" s="4" t="s">
        <v>136</v>
      </c>
    </row>
    <row r="289" spans="1:7" s="7" customFormat="1" ht="45" x14ac:dyDescent="0.25">
      <c r="A289" s="4">
        <v>242</v>
      </c>
      <c r="B289" s="3" t="s">
        <v>442</v>
      </c>
      <c r="C289" s="6">
        <v>1.01</v>
      </c>
      <c r="D289" s="4" t="s">
        <v>136</v>
      </c>
      <c r="E289" s="4" t="s">
        <v>136</v>
      </c>
      <c r="F289" s="4" t="s">
        <v>136</v>
      </c>
      <c r="G289" s="4" t="s">
        <v>136</v>
      </c>
    </row>
    <row r="290" spans="1:7" s="7" customFormat="1" ht="45" x14ac:dyDescent="0.25">
      <c r="A290" s="4">
        <v>243</v>
      </c>
      <c r="B290" s="3" t="s">
        <v>443</v>
      </c>
      <c r="C290" s="6">
        <v>0.7</v>
      </c>
      <c r="D290" s="4" t="s">
        <v>136</v>
      </c>
      <c r="E290" s="4" t="s">
        <v>136</v>
      </c>
      <c r="F290" s="4" t="s">
        <v>136</v>
      </c>
      <c r="G290" s="4" t="s">
        <v>136</v>
      </c>
    </row>
    <row r="291" spans="1:7" s="7" customFormat="1" ht="45" x14ac:dyDescent="0.25">
      <c r="A291" s="4">
        <v>244</v>
      </c>
      <c r="B291" s="3" t="s">
        <v>444</v>
      </c>
      <c r="C291" s="6">
        <v>0.61599999999999999</v>
      </c>
      <c r="D291" s="4" t="s">
        <v>136</v>
      </c>
      <c r="E291" s="4" t="s">
        <v>136</v>
      </c>
      <c r="F291" s="4" t="s">
        <v>136</v>
      </c>
      <c r="G291" s="4" t="s">
        <v>136</v>
      </c>
    </row>
    <row r="292" spans="1:7" s="7" customFormat="1" ht="45" x14ac:dyDescent="0.25">
      <c r="A292" s="4">
        <v>245</v>
      </c>
      <c r="B292" s="3" t="s">
        <v>445</v>
      </c>
      <c r="C292" s="6">
        <v>0.61299999999999999</v>
      </c>
      <c r="D292" s="4" t="s">
        <v>136</v>
      </c>
      <c r="E292" s="4" t="s">
        <v>136</v>
      </c>
      <c r="F292" s="4" t="s">
        <v>136</v>
      </c>
      <c r="G292" s="4" t="s">
        <v>136</v>
      </c>
    </row>
    <row r="293" spans="1:7" s="7" customFormat="1" ht="45" x14ac:dyDescent="0.25">
      <c r="A293" s="4">
        <v>246</v>
      </c>
      <c r="B293" s="3" t="s">
        <v>446</v>
      </c>
      <c r="C293" s="6">
        <v>1.2</v>
      </c>
      <c r="D293" s="4" t="s">
        <v>136</v>
      </c>
      <c r="E293" s="4" t="s">
        <v>136</v>
      </c>
      <c r="F293" s="4" t="s">
        <v>136</v>
      </c>
      <c r="G293" s="4" t="s">
        <v>136</v>
      </c>
    </row>
    <row r="294" spans="1:7" s="7" customFormat="1" ht="45" x14ac:dyDescent="0.25">
      <c r="A294" s="4">
        <v>247</v>
      </c>
      <c r="B294" s="3" t="s">
        <v>447</v>
      </c>
      <c r="C294" s="6">
        <v>0.97</v>
      </c>
      <c r="D294" s="4" t="s">
        <v>136</v>
      </c>
      <c r="E294" s="4" t="s">
        <v>136</v>
      </c>
      <c r="F294" s="4" t="s">
        <v>136</v>
      </c>
      <c r="G294" s="4" t="s">
        <v>136</v>
      </c>
    </row>
    <row r="295" spans="1:7" s="7" customFormat="1" ht="45" x14ac:dyDescent="0.25">
      <c r="A295" s="4">
        <v>248</v>
      </c>
      <c r="B295" s="3" t="s">
        <v>448</v>
      </c>
      <c r="C295" s="6">
        <v>0.33</v>
      </c>
      <c r="D295" s="4" t="s">
        <v>136</v>
      </c>
      <c r="E295" s="4" t="s">
        <v>136</v>
      </c>
      <c r="F295" s="4" t="s">
        <v>136</v>
      </c>
      <c r="G295" s="4" t="s">
        <v>136</v>
      </c>
    </row>
    <row r="296" spans="1:7" s="7" customFormat="1" ht="45" x14ac:dyDescent="0.25">
      <c r="A296" s="4">
        <v>249</v>
      </c>
      <c r="B296" s="3" t="s">
        <v>449</v>
      </c>
      <c r="C296" s="6">
        <v>2.52</v>
      </c>
      <c r="D296" s="4" t="s">
        <v>136</v>
      </c>
      <c r="E296" s="4" t="s">
        <v>136</v>
      </c>
      <c r="F296" s="4" t="s">
        <v>136</v>
      </c>
      <c r="G296" s="4" t="s">
        <v>136</v>
      </c>
    </row>
    <row r="297" spans="1:7" s="7" customFormat="1" ht="45" x14ac:dyDescent="0.25">
      <c r="A297" s="4">
        <v>250</v>
      </c>
      <c r="B297" s="3" t="s">
        <v>450</v>
      </c>
      <c r="C297" s="6">
        <v>2.4</v>
      </c>
      <c r="D297" s="4" t="s">
        <v>136</v>
      </c>
      <c r="E297" s="4" t="s">
        <v>136</v>
      </c>
      <c r="F297" s="4" t="s">
        <v>136</v>
      </c>
      <c r="G297" s="4" t="s">
        <v>136</v>
      </c>
    </row>
    <row r="298" spans="1:7" s="7" customFormat="1" ht="45" x14ac:dyDescent="0.25">
      <c r="A298" s="4">
        <v>251</v>
      </c>
      <c r="B298" s="3" t="s">
        <v>451</v>
      </c>
      <c r="C298" s="6">
        <v>0.76</v>
      </c>
      <c r="D298" s="4" t="s">
        <v>136</v>
      </c>
      <c r="E298" s="4" t="s">
        <v>136</v>
      </c>
      <c r="F298" s="4" t="s">
        <v>136</v>
      </c>
      <c r="G298" s="4" t="s">
        <v>136</v>
      </c>
    </row>
    <row r="299" spans="1:7" s="7" customFormat="1" ht="45" x14ac:dyDescent="0.25">
      <c r="A299" s="4">
        <v>252</v>
      </c>
      <c r="B299" s="3" t="s">
        <v>452</v>
      </c>
      <c r="C299" s="6">
        <v>0.72</v>
      </c>
      <c r="D299" s="4" t="s">
        <v>136</v>
      </c>
      <c r="E299" s="4" t="s">
        <v>136</v>
      </c>
      <c r="F299" s="4" t="s">
        <v>136</v>
      </c>
      <c r="G299" s="4" t="s">
        <v>136</v>
      </c>
    </row>
    <row r="300" spans="1:7" s="7" customFormat="1" ht="45" x14ac:dyDescent="0.25">
      <c r="A300" s="4">
        <v>253</v>
      </c>
      <c r="B300" s="3" t="s">
        <v>453</v>
      </c>
      <c r="C300" s="6">
        <v>0.66</v>
      </c>
      <c r="D300" s="4" t="s">
        <v>136</v>
      </c>
      <c r="E300" s="4" t="s">
        <v>136</v>
      </c>
      <c r="F300" s="4" t="s">
        <v>136</v>
      </c>
      <c r="G300" s="4" t="s">
        <v>136</v>
      </c>
    </row>
    <row r="301" spans="1:7" s="7" customFormat="1" ht="45" x14ac:dyDescent="0.25">
      <c r="A301" s="4">
        <v>254</v>
      </c>
      <c r="B301" s="3" t="s">
        <v>454</v>
      </c>
      <c r="C301" s="6">
        <v>2</v>
      </c>
      <c r="D301" s="4" t="s">
        <v>136</v>
      </c>
      <c r="E301" s="4" t="s">
        <v>136</v>
      </c>
      <c r="F301" s="4" t="s">
        <v>136</v>
      </c>
      <c r="G301" s="4" t="s">
        <v>136</v>
      </c>
    </row>
    <row r="302" spans="1:7" s="7" customFormat="1" ht="45" x14ac:dyDescent="0.25">
      <c r="A302" s="4">
        <v>255</v>
      </c>
      <c r="B302" s="3" t="s">
        <v>455</v>
      </c>
      <c r="C302" s="6">
        <v>1.8</v>
      </c>
      <c r="D302" s="4" t="s">
        <v>136</v>
      </c>
      <c r="E302" s="4" t="s">
        <v>136</v>
      </c>
      <c r="F302" s="4" t="s">
        <v>136</v>
      </c>
      <c r="G302" s="4" t="s">
        <v>136</v>
      </c>
    </row>
    <row r="303" spans="1:7" s="7" customFormat="1" ht="45" x14ac:dyDescent="0.25">
      <c r="A303" s="4">
        <v>256</v>
      </c>
      <c r="B303" s="3" t="s">
        <v>456</v>
      </c>
      <c r="C303" s="6">
        <v>2.31</v>
      </c>
      <c r="D303" s="4" t="s">
        <v>136</v>
      </c>
      <c r="E303" s="4" t="s">
        <v>136</v>
      </c>
      <c r="F303" s="4" t="s">
        <v>136</v>
      </c>
      <c r="G303" s="4" t="s">
        <v>136</v>
      </c>
    </row>
    <row r="304" spans="1:7" s="7" customFormat="1" ht="45" x14ac:dyDescent="0.25">
      <c r="A304" s="4">
        <v>257</v>
      </c>
      <c r="B304" s="3" t="s">
        <v>457</v>
      </c>
      <c r="C304" s="6">
        <v>2.4</v>
      </c>
      <c r="D304" s="4" t="s">
        <v>136</v>
      </c>
      <c r="E304" s="4" t="s">
        <v>136</v>
      </c>
      <c r="F304" s="4" t="s">
        <v>136</v>
      </c>
      <c r="G304" s="4" t="s">
        <v>136</v>
      </c>
    </row>
    <row r="305" spans="1:7" s="7" customFormat="1" ht="45" x14ac:dyDescent="0.25">
      <c r="A305" s="4">
        <v>258</v>
      </c>
      <c r="B305" s="3" t="s">
        <v>671</v>
      </c>
      <c r="C305" s="6">
        <v>2.41</v>
      </c>
      <c r="D305" s="4" t="s">
        <v>136</v>
      </c>
      <c r="E305" s="4" t="s">
        <v>136</v>
      </c>
      <c r="F305" s="4" t="s">
        <v>136</v>
      </c>
      <c r="G305" s="4" t="s">
        <v>136</v>
      </c>
    </row>
    <row r="306" spans="1:7" s="7" customFormat="1" ht="45" x14ac:dyDescent="0.25">
      <c r="A306" s="4">
        <v>259</v>
      </c>
      <c r="B306" s="3" t="s">
        <v>458</v>
      </c>
      <c r="C306" s="6">
        <v>1.2</v>
      </c>
      <c r="D306" s="4" t="s">
        <v>136</v>
      </c>
      <c r="E306" s="4" t="s">
        <v>136</v>
      </c>
      <c r="F306" s="4" t="s">
        <v>136</v>
      </c>
      <c r="G306" s="4" t="s">
        <v>136</v>
      </c>
    </row>
    <row r="307" spans="1:7" s="7" customFormat="1" ht="45" x14ac:dyDescent="0.25">
      <c r="A307" s="4">
        <v>260</v>
      </c>
      <c r="B307" s="3" t="s">
        <v>459</v>
      </c>
      <c r="C307" s="6">
        <v>1.33</v>
      </c>
      <c r="D307" s="4" t="s">
        <v>136</v>
      </c>
      <c r="E307" s="4" t="s">
        <v>136</v>
      </c>
      <c r="F307" s="4" t="s">
        <v>136</v>
      </c>
      <c r="G307" s="4" t="s">
        <v>136</v>
      </c>
    </row>
    <row r="308" spans="1:7" s="7" customFormat="1" ht="45" x14ac:dyDescent="0.25">
      <c r="A308" s="4">
        <v>261</v>
      </c>
      <c r="B308" s="3" t="s">
        <v>460</v>
      </c>
      <c r="C308" s="6">
        <v>1.33</v>
      </c>
      <c r="D308" s="4" t="s">
        <v>136</v>
      </c>
      <c r="E308" s="4" t="s">
        <v>136</v>
      </c>
      <c r="F308" s="4" t="s">
        <v>136</v>
      </c>
      <c r="G308" s="4" t="s">
        <v>136</v>
      </c>
    </row>
    <row r="309" spans="1:7" s="7" customFormat="1" ht="45" x14ac:dyDescent="0.25">
      <c r="A309" s="4">
        <v>262</v>
      </c>
      <c r="B309" s="3" t="s">
        <v>461</v>
      </c>
      <c r="C309" s="6">
        <v>1.57</v>
      </c>
      <c r="D309" s="4" t="s">
        <v>136</v>
      </c>
      <c r="E309" s="4" t="s">
        <v>136</v>
      </c>
      <c r="F309" s="4" t="s">
        <v>136</v>
      </c>
      <c r="G309" s="4" t="s">
        <v>136</v>
      </c>
    </row>
    <row r="310" spans="1:7" s="7" customFormat="1" ht="45" x14ac:dyDescent="0.25">
      <c r="A310" s="4">
        <v>263</v>
      </c>
      <c r="B310" s="3" t="s">
        <v>462</v>
      </c>
      <c r="C310" s="6">
        <v>8.5</v>
      </c>
      <c r="D310" s="4" t="s">
        <v>136</v>
      </c>
      <c r="E310" s="4" t="s">
        <v>136</v>
      </c>
      <c r="F310" s="4" t="s">
        <v>136</v>
      </c>
      <c r="G310" s="4" t="s">
        <v>136</v>
      </c>
    </row>
    <row r="311" spans="1:7" s="7" customFormat="1" ht="45" x14ac:dyDescent="0.25">
      <c r="A311" s="4">
        <v>264</v>
      </c>
      <c r="B311" s="3" t="s">
        <v>463</v>
      </c>
      <c r="C311" s="6">
        <v>1.8</v>
      </c>
      <c r="D311" s="4" t="s">
        <v>136</v>
      </c>
      <c r="E311" s="4" t="s">
        <v>136</v>
      </c>
      <c r="F311" s="4" t="s">
        <v>136</v>
      </c>
      <c r="G311" s="4" t="s">
        <v>136</v>
      </c>
    </row>
    <row r="312" spans="1:7" s="7" customFormat="1" ht="45" x14ac:dyDescent="0.25">
      <c r="A312" s="4">
        <v>265</v>
      </c>
      <c r="B312" s="3" t="s">
        <v>464</v>
      </c>
      <c r="C312" s="6">
        <v>1.03</v>
      </c>
      <c r="D312" s="4" t="s">
        <v>136</v>
      </c>
      <c r="E312" s="4" t="s">
        <v>136</v>
      </c>
      <c r="F312" s="4" t="s">
        <v>136</v>
      </c>
      <c r="G312" s="4" t="s">
        <v>136</v>
      </c>
    </row>
    <row r="313" spans="1:7" s="7" customFormat="1" ht="45" x14ac:dyDescent="0.25">
      <c r="A313" s="4">
        <v>266</v>
      </c>
      <c r="B313" s="3" t="s">
        <v>465</v>
      </c>
      <c r="C313" s="6">
        <v>1.03</v>
      </c>
      <c r="D313" s="4" t="s">
        <v>136</v>
      </c>
      <c r="E313" s="4" t="s">
        <v>136</v>
      </c>
      <c r="F313" s="4" t="s">
        <v>136</v>
      </c>
      <c r="G313" s="4" t="s">
        <v>136</v>
      </c>
    </row>
    <row r="314" spans="1:7" s="7" customFormat="1" ht="45" x14ac:dyDescent="0.25">
      <c r="A314" s="4">
        <v>267</v>
      </c>
      <c r="B314" s="3" t="s">
        <v>466</v>
      </c>
      <c r="C314" s="6">
        <v>0.45</v>
      </c>
      <c r="D314" s="4" t="s">
        <v>136</v>
      </c>
      <c r="E314" s="4" t="s">
        <v>136</v>
      </c>
      <c r="F314" s="4" t="s">
        <v>136</v>
      </c>
      <c r="G314" s="4" t="s">
        <v>136</v>
      </c>
    </row>
    <row r="315" spans="1:7" s="7" customFormat="1" ht="45" x14ac:dyDescent="0.25">
      <c r="A315" s="4">
        <v>268</v>
      </c>
      <c r="B315" s="3" t="s">
        <v>467</v>
      </c>
      <c r="C315" s="6">
        <v>1.06</v>
      </c>
      <c r="D315" s="4" t="s">
        <v>136</v>
      </c>
      <c r="E315" s="4" t="s">
        <v>136</v>
      </c>
      <c r="F315" s="4" t="s">
        <v>136</v>
      </c>
      <c r="G315" s="4" t="s">
        <v>136</v>
      </c>
    </row>
    <row r="316" spans="1:7" s="7" customFormat="1" ht="45" x14ac:dyDescent="0.25">
      <c r="A316" s="4">
        <v>269</v>
      </c>
      <c r="B316" s="3" t="s">
        <v>468</v>
      </c>
      <c r="C316" s="6">
        <v>0.42</v>
      </c>
      <c r="D316" s="4" t="s">
        <v>136</v>
      </c>
      <c r="E316" s="4" t="s">
        <v>136</v>
      </c>
      <c r="F316" s="4" t="s">
        <v>136</v>
      </c>
      <c r="G316" s="4" t="s">
        <v>136</v>
      </c>
    </row>
    <row r="317" spans="1:7" s="7" customFormat="1" ht="45" x14ac:dyDescent="0.25">
      <c r="A317" s="4">
        <v>270</v>
      </c>
      <c r="B317" s="3" t="s">
        <v>469</v>
      </c>
      <c r="C317" s="6">
        <v>0.6</v>
      </c>
      <c r="D317" s="4" t="s">
        <v>136</v>
      </c>
      <c r="E317" s="4" t="s">
        <v>136</v>
      </c>
      <c r="F317" s="4" t="s">
        <v>136</v>
      </c>
      <c r="G317" s="4" t="s">
        <v>136</v>
      </c>
    </row>
    <row r="318" spans="1:7" s="7" customFormat="1" ht="45" x14ac:dyDescent="0.25">
      <c r="A318" s="4">
        <v>271</v>
      </c>
      <c r="B318" s="3" t="s">
        <v>470</v>
      </c>
      <c r="C318" s="6">
        <v>1.4</v>
      </c>
      <c r="D318" s="4" t="s">
        <v>136</v>
      </c>
      <c r="E318" s="4" t="s">
        <v>136</v>
      </c>
      <c r="F318" s="4" t="s">
        <v>136</v>
      </c>
      <c r="G318" s="4" t="s">
        <v>136</v>
      </c>
    </row>
    <row r="319" spans="1:7" s="7" customFormat="1" ht="45" x14ac:dyDescent="0.25">
      <c r="A319" s="4">
        <v>272</v>
      </c>
      <c r="B319" s="3" t="s">
        <v>471</v>
      </c>
      <c r="C319" s="6">
        <v>0.3</v>
      </c>
      <c r="D319" s="4" t="s">
        <v>136</v>
      </c>
      <c r="E319" s="4" t="s">
        <v>136</v>
      </c>
      <c r="F319" s="4" t="s">
        <v>136</v>
      </c>
      <c r="G319" s="4" t="s">
        <v>136</v>
      </c>
    </row>
    <row r="320" spans="1:7" s="7" customFormat="1" ht="45" x14ac:dyDescent="0.25">
      <c r="A320" s="4">
        <v>273</v>
      </c>
      <c r="B320" s="3" t="s">
        <v>472</v>
      </c>
      <c r="C320" s="6">
        <v>1.75</v>
      </c>
      <c r="D320" s="4" t="s">
        <v>136</v>
      </c>
      <c r="E320" s="4" t="s">
        <v>136</v>
      </c>
      <c r="F320" s="4" t="s">
        <v>136</v>
      </c>
      <c r="G320" s="4" t="s">
        <v>136</v>
      </c>
    </row>
    <row r="321" spans="1:7" s="7" customFormat="1" ht="45" x14ac:dyDescent="0.25">
      <c r="A321" s="4">
        <v>274</v>
      </c>
      <c r="B321" s="3" t="s">
        <v>473</v>
      </c>
      <c r="C321" s="6">
        <v>1.4</v>
      </c>
      <c r="D321" s="4" t="s">
        <v>136</v>
      </c>
      <c r="E321" s="4" t="s">
        <v>136</v>
      </c>
      <c r="F321" s="4" t="s">
        <v>136</v>
      </c>
      <c r="G321" s="4" t="s">
        <v>136</v>
      </c>
    </row>
    <row r="322" spans="1:7" s="7" customFormat="1" ht="45" x14ac:dyDescent="0.25">
      <c r="A322" s="4">
        <v>275</v>
      </c>
      <c r="B322" s="3" t="s">
        <v>474</v>
      </c>
      <c r="C322" s="6">
        <v>1.36</v>
      </c>
      <c r="D322" s="4" t="s">
        <v>136</v>
      </c>
      <c r="E322" s="4" t="s">
        <v>136</v>
      </c>
      <c r="F322" s="4" t="s">
        <v>136</v>
      </c>
      <c r="G322" s="4" t="s">
        <v>136</v>
      </c>
    </row>
    <row r="323" spans="1:7" s="7" customFormat="1" ht="45" x14ac:dyDescent="0.25">
      <c r="A323" s="4">
        <v>276</v>
      </c>
      <c r="B323" s="3" t="s">
        <v>475</v>
      </c>
      <c r="C323" s="6">
        <v>0.56000000000000005</v>
      </c>
      <c r="D323" s="4" t="s">
        <v>136</v>
      </c>
      <c r="E323" s="4" t="s">
        <v>136</v>
      </c>
      <c r="F323" s="4" t="s">
        <v>136</v>
      </c>
      <c r="G323" s="4" t="s">
        <v>136</v>
      </c>
    </row>
    <row r="324" spans="1:7" s="7" customFormat="1" ht="45" x14ac:dyDescent="0.25">
      <c r="A324" s="4">
        <v>277</v>
      </c>
      <c r="B324" s="3" t="s">
        <v>476</v>
      </c>
      <c r="C324" s="6">
        <v>0.65</v>
      </c>
      <c r="D324" s="4" t="s">
        <v>136</v>
      </c>
      <c r="E324" s="4" t="s">
        <v>136</v>
      </c>
      <c r="F324" s="4" t="s">
        <v>136</v>
      </c>
      <c r="G324" s="4" t="s">
        <v>136</v>
      </c>
    </row>
    <row r="325" spans="1:7" s="7" customFormat="1" ht="45" x14ac:dyDescent="0.25">
      <c r="A325" s="4">
        <v>278</v>
      </c>
      <c r="B325" s="3" t="s">
        <v>477</v>
      </c>
      <c r="C325" s="6">
        <v>1.43</v>
      </c>
      <c r="D325" s="4" t="s">
        <v>136</v>
      </c>
      <c r="E325" s="4" t="s">
        <v>136</v>
      </c>
      <c r="F325" s="4" t="s">
        <v>136</v>
      </c>
      <c r="G325" s="4" t="s">
        <v>136</v>
      </c>
    </row>
    <row r="326" spans="1:7" s="7" customFormat="1" ht="45" x14ac:dyDescent="0.25">
      <c r="A326" s="4">
        <v>279</v>
      </c>
      <c r="B326" s="3" t="s">
        <v>478</v>
      </c>
      <c r="C326" s="6">
        <v>1.1000000000000001</v>
      </c>
      <c r="D326" s="4" t="s">
        <v>136</v>
      </c>
      <c r="E326" s="4" t="s">
        <v>136</v>
      </c>
      <c r="F326" s="4" t="s">
        <v>136</v>
      </c>
      <c r="G326" s="4" t="s">
        <v>136</v>
      </c>
    </row>
    <row r="327" spans="1:7" s="7" customFormat="1" ht="45" x14ac:dyDescent="0.25">
      <c r="A327" s="4">
        <v>280</v>
      </c>
      <c r="B327" s="3" t="s">
        <v>479</v>
      </c>
      <c r="C327" s="6">
        <v>0.66</v>
      </c>
      <c r="D327" s="4" t="s">
        <v>136</v>
      </c>
      <c r="E327" s="4" t="s">
        <v>136</v>
      </c>
      <c r="F327" s="4" t="s">
        <v>136</v>
      </c>
      <c r="G327" s="4" t="s">
        <v>136</v>
      </c>
    </row>
    <row r="328" spans="1:7" s="7" customFormat="1" ht="45" x14ac:dyDescent="0.25">
      <c r="A328" s="4">
        <v>281</v>
      </c>
      <c r="B328" s="3" t="s">
        <v>480</v>
      </c>
      <c r="C328" s="6">
        <v>1.55</v>
      </c>
      <c r="D328" s="4" t="s">
        <v>136</v>
      </c>
      <c r="E328" s="4" t="s">
        <v>136</v>
      </c>
      <c r="F328" s="4" t="s">
        <v>136</v>
      </c>
      <c r="G328" s="4" t="s">
        <v>136</v>
      </c>
    </row>
    <row r="329" spans="1:7" s="7" customFormat="1" ht="60" x14ac:dyDescent="0.25">
      <c r="A329" s="4">
        <v>282</v>
      </c>
      <c r="B329" s="3" t="s">
        <v>677</v>
      </c>
      <c r="C329" s="6">
        <v>4.4000000000000004</v>
      </c>
      <c r="D329" s="4" t="s">
        <v>136</v>
      </c>
      <c r="E329" s="4" t="s">
        <v>136</v>
      </c>
      <c r="F329" s="4" t="s">
        <v>136</v>
      </c>
      <c r="G329" s="4" t="s">
        <v>136</v>
      </c>
    </row>
    <row r="330" spans="1:7" s="7" customFormat="1" ht="45" x14ac:dyDescent="0.25">
      <c r="A330" s="4">
        <v>283</v>
      </c>
      <c r="B330" s="3" t="s">
        <v>481</v>
      </c>
      <c r="C330" s="6">
        <v>3.51</v>
      </c>
      <c r="D330" s="4" t="s">
        <v>136</v>
      </c>
      <c r="E330" s="4" t="s">
        <v>136</v>
      </c>
      <c r="F330" s="4" t="s">
        <v>136</v>
      </c>
      <c r="G330" s="4" t="s">
        <v>136</v>
      </c>
    </row>
    <row r="331" spans="1:7" s="7" customFormat="1" ht="45" x14ac:dyDescent="0.25">
      <c r="A331" s="4">
        <v>284</v>
      </c>
      <c r="B331" s="3" t="s">
        <v>482</v>
      </c>
      <c r="C331" s="6">
        <v>0.94</v>
      </c>
      <c r="D331" s="4" t="s">
        <v>136</v>
      </c>
      <c r="E331" s="4" t="s">
        <v>136</v>
      </c>
      <c r="F331" s="4" t="s">
        <v>136</v>
      </c>
      <c r="G331" s="4" t="s">
        <v>136</v>
      </c>
    </row>
    <row r="332" spans="1:7" s="7" customFormat="1" ht="45" x14ac:dyDescent="0.25">
      <c r="A332" s="4">
        <v>285</v>
      </c>
      <c r="B332" s="3" t="s">
        <v>483</v>
      </c>
      <c r="C332" s="6">
        <v>2.62</v>
      </c>
      <c r="D332" s="4" t="s">
        <v>136</v>
      </c>
      <c r="E332" s="4" t="s">
        <v>136</v>
      </c>
      <c r="F332" s="4" t="s">
        <v>136</v>
      </c>
      <c r="G332" s="4" t="s">
        <v>136</v>
      </c>
    </row>
    <row r="333" spans="1:7" s="7" customFormat="1" ht="45" x14ac:dyDescent="0.25">
      <c r="A333" s="4">
        <v>286</v>
      </c>
      <c r="B333" s="3" t="s">
        <v>484</v>
      </c>
      <c r="C333" s="6">
        <v>0.51</v>
      </c>
      <c r="D333" s="4" t="s">
        <v>136</v>
      </c>
      <c r="E333" s="4" t="s">
        <v>136</v>
      </c>
      <c r="F333" s="4" t="s">
        <v>136</v>
      </c>
      <c r="G333" s="4" t="s">
        <v>136</v>
      </c>
    </row>
    <row r="334" spans="1:7" s="7" customFormat="1" ht="45" x14ac:dyDescent="0.25">
      <c r="A334" s="4">
        <v>287</v>
      </c>
      <c r="B334" s="3" t="s">
        <v>485</v>
      </c>
      <c r="C334" s="6">
        <v>0.79</v>
      </c>
      <c r="D334" s="4" t="s">
        <v>136</v>
      </c>
      <c r="E334" s="4" t="s">
        <v>136</v>
      </c>
      <c r="F334" s="4" t="s">
        <v>136</v>
      </c>
      <c r="G334" s="4" t="s">
        <v>136</v>
      </c>
    </row>
    <row r="335" spans="1:7" s="7" customFormat="1" ht="45" x14ac:dyDescent="0.25">
      <c r="A335" s="4">
        <v>288</v>
      </c>
      <c r="B335" s="3" t="s">
        <v>486</v>
      </c>
      <c r="C335" s="6">
        <v>4.9000000000000004</v>
      </c>
      <c r="D335" s="4" t="s">
        <v>136</v>
      </c>
      <c r="E335" s="4" t="s">
        <v>136</v>
      </c>
      <c r="F335" s="4" t="s">
        <v>136</v>
      </c>
      <c r="G335" s="4" t="s">
        <v>136</v>
      </c>
    </row>
    <row r="336" spans="1:7" s="7" customFormat="1" ht="45" x14ac:dyDescent="0.25">
      <c r="A336" s="4">
        <v>289</v>
      </c>
      <c r="B336" s="3" t="s">
        <v>487</v>
      </c>
      <c r="C336" s="6">
        <v>0.53</v>
      </c>
      <c r="D336" s="4" t="s">
        <v>136</v>
      </c>
      <c r="E336" s="4" t="s">
        <v>136</v>
      </c>
      <c r="F336" s="4" t="s">
        <v>136</v>
      </c>
      <c r="G336" s="4" t="s">
        <v>136</v>
      </c>
    </row>
    <row r="337" spans="1:7" s="7" customFormat="1" ht="45" x14ac:dyDescent="0.25">
      <c r="A337" s="4">
        <v>290</v>
      </c>
      <c r="B337" s="3" t="s">
        <v>488</v>
      </c>
      <c r="C337" s="6">
        <v>0.77</v>
      </c>
      <c r="D337" s="4" t="s">
        <v>136</v>
      </c>
      <c r="E337" s="4" t="s">
        <v>136</v>
      </c>
      <c r="F337" s="4" t="s">
        <v>136</v>
      </c>
      <c r="G337" s="4" t="s">
        <v>136</v>
      </c>
    </row>
    <row r="338" spans="1:7" s="7" customFormat="1" ht="45" x14ac:dyDescent="0.25">
      <c r="A338" s="4">
        <v>291</v>
      </c>
      <c r="B338" s="3" t="s">
        <v>489</v>
      </c>
      <c r="C338" s="6">
        <v>1.4</v>
      </c>
      <c r="D338" s="4" t="s">
        <v>136</v>
      </c>
      <c r="E338" s="4" t="s">
        <v>136</v>
      </c>
      <c r="F338" s="4" t="s">
        <v>136</v>
      </c>
      <c r="G338" s="4" t="s">
        <v>136</v>
      </c>
    </row>
    <row r="339" spans="1:7" s="7" customFormat="1" ht="45" x14ac:dyDescent="0.25">
      <c r="A339" s="4">
        <v>292</v>
      </c>
      <c r="B339" s="3" t="s">
        <v>490</v>
      </c>
      <c r="C339" s="6">
        <v>2</v>
      </c>
      <c r="D339" s="4" t="s">
        <v>136</v>
      </c>
      <c r="E339" s="4" t="s">
        <v>136</v>
      </c>
      <c r="F339" s="4" t="s">
        <v>136</v>
      </c>
      <c r="G339" s="4" t="s">
        <v>136</v>
      </c>
    </row>
    <row r="340" spans="1:7" s="7" customFormat="1" ht="45" x14ac:dyDescent="0.25">
      <c r="A340" s="4">
        <v>293</v>
      </c>
      <c r="B340" s="3" t="s">
        <v>491</v>
      </c>
      <c r="C340" s="6">
        <v>0.9</v>
      </c>
      <c r="D340" s="4" t="s">
        <v>136</v>
      </c>
      <c r="E340" s="4" t="s">
        <v>136</v>
      </c>
      <c r="F340" s="4" t="s">
        <v>136</v>
      </c>
      <c r="G340" s="4" t="s">
        <v>136</v>
      </c>
    </row>
    <row r="341" spans="1:7" s="7" customFormat="1" ht="60" x14ac:dyDescent="0.25">
      <c r="A341" s="4">
        <v>294</v>
      </c>
      <c r="B341" s="3" t="s">
        <v>492</v>
      </c>
      <c r="C341" s="6">
        <v>0.42</v>
      </c>
      <c r="D341" s="4" t="s">
        <v>136</v>
      </c>
      <c r="E341" s="4" t="s">
        <v>136</v>
      </c>
      <c r="F341" s="4" t="s">
        <v>136</v>
      </c>
      <c r="G341" s="4" t="s">
        <v>136</v>
      </c>
    </row>
    <row r="342" spans="1:7" s="7" customFormat="1" ht="60" x14ac:dyDescent="0.25">
      <c r="A342" s="4">
        <v>295</v>
      </c>
      <c r="B342" s="3" t="s">
        <v>493</v>
      </c>
      <c r="C342" s="6">
        <v>1.95</v>
      </c>
      <c r="D342" s="4" t="s">
        <v>136</v>
      </c>
      <c r="E342" s="4" t="s">
        <v>136</v>
      </c>
      <c r="F342" s="4" t="s">
        <v>136</v>
      </c>
      <c r="G342" s="4" t="s">
        <v>136</v>
      </c>
    </row>
    <row r="343" spans="1:7" s="7" customFormat="1" ht="45" x14ac:dyDescent="0.25">
      <c r="A343" s="4">
        <v>296</v>
      </c>
      <c r="B343" s="3" t="s">
        <v>494</v>
      </c>
      <c r="C343" s="6">
        <v>3.64</v>
      </c>
      <c r="D343" s="4" t="s">
        <v>136</v>
      </c>
      <c r="E343" s="4" t="s">
        <v>136</v>
      </c>
      <c r="F343" s="4" t="s">
        <v>136</v>
      </c>
      <c r="G343" s="4" t="s">
        <v>136</v>
      </c>
    </row>
    <row r="344" spans="1:7" s="7" customFormat="1" ht="45" x14ac:dyDescent="0.25">
      <c r="A344" s="4">
        <v>297</v>
      </c>
      <c r="B344" s="3" t="s">
        <v>495</v>
      </c>
      <c r="C344" s="6">
        <v>1.61</v>
      </c>
      <c r="D344" s="4" t="s">
        <v>136</v>
      </c>
      <c r="E344" s="4" t="s">
        <v>136</v>
      </c>
      <c r="F344" s="4" t="s">
        <v>136</v>
      </c>
      <c r="G344" s="4" t="s">
        <v>136</v>
      </c>
    </row>
    <row r="345" spans="1:7" s="7" customFormat="1" ht="45" x14ac:dyDescent="0.25">
      <c r="A345" s="4">
        <v>298</v>
      </c>
      <c r="B345" s="3" t="s">
        <v>496</v>
      </c>
      <c r="C345" s="6">
        <v>2.72</v>
      </c>
      <c r="D345" s="4" t="s">
        <v>136</v>
      </c>
      <c r="E345" s="4" t="s">
        <v>136</v>
      </c>
      <c r="F345" s="4" t="s">
        <v>136</v>
      </c>
      <c r="G345" s="4" t="s">
        <v>136</v>
      </c>
    </row>
    <row r="346" spans="1:7" s="7" customFormat="1" ht="45" x14ac:dyDescent="0.25">
      <c r="A346" s="4">
        <v>299</v>
      </c>
      <c r="B346" s="3" t="s">
        <v>497</v>
      </c>
      <c r="C346" s="6">
        <v>1.6</v>
      </c>
      <c r="D346" s="4" t="s">
        <v>136</v>
      </c>
      <c r="E346" s="4" t="s">
        <v>136</v>
      </c>
      <c r="F346" s="4" t="s">
        <v>136</v>
      </c>
      <c r="G346" s="4" t="s">
        <v>136</v>
      </c>
    </row>
    <row r="347" spans="1:7" s="7" customFormat="1" ht="45" x14ac:dyDescent="0.25">
      <c r="A347" s="4">
        <v>300</v>
      </c>
      <c r="B347" s="3" t="s">
        <v>498</v>
      </c>
      <c r="C347" s="6">
        <v>1.3</v>
      </c>
      <c r="D347" s="4" t="s">
        <v>136</v>
      </c>
      <c r="E347" s="4" t="s">
        <v>136</v>
      </c>
      <c r="F347" s="4" t="s">
        <v>136</v>
      </c>
      <c r="G347" s="4" t="s">
        <v>136</v>
      </c>
    </row>
    <row r="348" spans="1:7" s="7" customFormat="1" ht="45" x14ac:dyDescent="0.25">
      <c r="A348" s="4">
        <v>301</v>
      </c>
      <c r="B348" s="3" t="s">
        <v>499</v>
      </c>
      <c r="C348" s="6">
        <v>0.85</v>
      </c>
      <c r="D348" s="4" t="s">
        <v>136</v>
      </c>
      <c r="E348" s="4" t="s">
        <v>136</v>
      </c>
      <c r="F348" s="4" t="s">
        <v>136</v>
      </c>
      <c r="G348" s="4" t="s">
        <v>136</v>
      </c>
    </row>
    <row r="349" spans="1:7" s="7" customFormat="1" ht="45" x14ac:dyDescent="0.25">
      <c r="A349" s="4">
        <v>302</v>
      </c>
      <c r="B349" s="3" t="s">
        <v>500</v>
      </c>
      <c r="C349" s="6">
        <v>1.45</v>
      </c>
      <c r="D349" s="4" t="s">
        <v>136</v>
      </c>
      <c r="E349" s="4" t="s">
        <v>136</v>
      </c>
      <c r="F349" s="4" t="s">
        <v>136</v>
      </c>
      <c r="G349" s="4" t="s">
        <v>136</v>
      </c>
    </row>
    <row r="350" spans="1:7" s="7" customFormat="1" ht="45" x14ac:dyDescent="0.25">
      <c r="A350" s="4">
        <v>303</v>
      </c>
      <c r="B350" s="3" t="s">
        <v>501</v>
      </c>
      <c r="C350" s="6">
        <v>1.28</v>
      </c>
      <c r="D350" s="4" t="s">
        <v>136</v>
      </c>
      <c r="E350" s="4" t="s">
        <v>136</v>
      </c>
      <c r="F350" s="4" t="s">
        <v>136</v>
      </c>
      <c r="G350" s="4" t="s">
        <v>136</v>
      </c>
    </row>
    <row r="351" spans="1:7" s="7" customFormat="1" ht="60" x14ac:dyDescent="0.25">
      <c r="A351" s="4">
        <v>304</v>
      </c>
      <c r="B351" s="3" t="s">
        <v>502</v>
      </c>
      <c r="C351" s="6">
        <v>2.95</v>
      </c>
      <c r="D351" s="4" t="s">
        <v>136</v>
      </c>
      <c r="E351" s="4" t="s">
        <v>136</v>
      </c>
      <c r="F351" s="4" t="s">
        <v>136</v>
      </c>
      <c r="G351" s="4" t="s">
        <v>136</v>
      </c>
    </row>
    <row r="352" spans="1:7" s="7" customFormat="1" ht="45" x14ac:dyDescent="0.25">
      <c r="A352" s="4">
        <v>305</v>
      </c>
      <c r="B352" s="3" t="s">
        <v>503</v>
      </c>
      <c r="C352" s="6">
        <v>2.16</v>
      </c>
      <c r="D352" s="4" t="s">
        <v>136</v>
      </c>
      <c r="E352" s="4" t="s">
        <v>136</v>
      </c>
      <c r="F352" s="4" t="s">
        <v>136</v>
      </c>
      <c r="G352" s="4" t="s">
        <v>136</v>
      </c>
    </row>
    <row r="353" spans="1:7" s="7" customFormat="1" ht="45" x14ac:dyDescent="0.25">
      <c r="A353" s="4">
        <v>306</v>
      </c>
      <c r="B353" s="3" t="s">
        <v>504</v>
      </c>
      <c r="C353" s="6">
        <v>0.68</v>
      </c>
      <c r="D353" s="4" t="s">
        <v>136</v>
      </c>
      <c r="E353" s="4" t="s">
        <v>136</v>
      </c>
      <c r="F353" s="4" t="s">
        <v>136</v>
      </c>
      <c r="G353" s="4" t="s">
        <v>136</v>
      </c>
    </row>
    <row r="354" spans="1:7" s="7" customFormat="1" ht="45" x14ac:dyDescent="0.25">
      <c r="A354" s="4">
        <v>307</v>
      </c>
      <c r="B354" s="3" t="s">
        <v>505</v>
      </c>
      <c r="C354" s="6">
        <v>2.71</v>
      </c>
      <c r="D354" s="4" t="s">
        <v>136</v>
      </c>
      <c r="E354" s="4" t="s">
        <v>136</v>
      </c>
      <c r="F354" s="4" t="s">
        <v>136</v>
      </c>
      <c r="G354" s="4" t="s">
        <v>136</v>
      </c>
    </row>
    <row r="355" spans="1:7" s="7" customFormat="1" ht="45" x14ac:dyDescent="0.25">
      <c r="A355" s="4">
        <v>308</v>
      </c>
      <c r="B355" s="3" t="s">
        <v>506</v>
      </c>
      <c r="C355" s="6">
        <v>4.7300000000000004</v>
      </c>
      <c r="D355" s="4" t="s">
        <v>136</v>
      </c>
      <c r="E355" s="4" t="s">
        <v>136</v>
      </c>
      <c r="F355" s="4" t="s">
        <v>136</v>
      </c>
      <c r="G355" s="4" t="s">
        <v>136</v>
      </c>
    </row>
    <row r="356" spans="1:7" s="7" customFormat="1" ht="45" x14ac:dyDescent="0.25">
      <c r="A356" s="4">
        <v>309</v>
      </c>
      <c r="B356" s="3" t="s">
        <v>507</v>
      </c>
      <c r="C356" s="6">
        <v>2.4300000000000002</v>
      </c>
      <c r="D356" s="4" t="s">
        <v>136</v>
      </c>
      <c r="E356" s="4" t="s">
        <v>136</v>
      </c>
      <c r="F356" s="4" t="s">
        <v>136</v>
      </c>
      <c r="G356" s="4" t="s">
        <v>136</v>
      </c>
    </row>
    <row r="357" spans="1:7" s="7" customFormat="1" ht="45" x14ac:dyDescent="0.25">
      <c r="A357" s="4">
        <v>310</v>
      </c>
      <c r="B357" s="3" t="s">
        <v>508</v>
      </c>
      <c r="C357" s="6">
        <v>1.9</v>
      </c>
      <c r="D357" s="4" t="s">
        <v>136</v>
      </c>
      <c r="E357" s="4" t="s">
        <v>136</v>
      </c>
      <c r="F357" s="4" t="s">
        <v>136</v>
      </c>
      <c r="G357" s="4" t="s">
        <v>136</v>
      </c>
    </row>
    <row r="358" spans="1:7" s="7" customFormat="1" ht="60" x14ac:dyDescent="0.25">
      <c r="A358" s="4">
        <v>311</v>
      </c>
      <c r="B358" s="3" t="s">
        <v>678</v>
      </c>
      <c r="C358" s="6">
        <v>4.45</v>
      </c>
      <c r="D358" s="4" t="s">
        <v>136</v>
      </c>
      <c r="E358" s="4" t="s">
        <v>136</v>
      </c>
      <c r="F358" s="4" t="s">
        <v>136</v>
      </c>
      <c r="G358" s="4" t="s">
        <v>136</v>
      </c>
    </row>
    <row r="359" spans="1:7" s="7" customFormat="1" ht="45" x14ac:dyDescent="0.25">
      <c r="A359" s="4">
        <v>312</v>
      </c>
      <c r="B359" s="3" t="s">
        <v>509</v>
      </c>
      <c r="C359" s="6">
        <v>1.05</v>
      </c>
      <c r="D359" s="4" t="s">
        <v>136</v>
      </c>
      <c r="E359" s="4" t="s">
        <v>136</v>
      </c>
      <c r="F359" s="4" t="s">
        <v>136</v>
      </c>
      <c r="G359" s="4" t="s">
        <v>136</v>
      </c>
    </row>
    <row r="360" spans="1:7" s="7" customFormat="1" ht="45" x14ac:dyDescent="0.25">
      <c r="A360" s="4">
        <v>313</v>
      </c>
      <c r="B360" s="3" t="s">
        <v>517</v>
      </c>
      <c r="C360" s="6">
        <v>0.44</v>
      </c>
      <c r="D360" s="4" t="s">
        <v>136</v>
      </c>
      <c r="E360" s="4" t="s">
        <v>136</v>
      </c>
      <c r="F360" s="4" t="s">
        <v>136</v>
      </c>
      <c r="G360" s="4" t="s">
        <v>136</v>
      </c>
    </row>
    <row r="361" spans="1:7" s="7" customFormat="1" ht="45" x14ac:dyDescent="0.25">
      <c r="A361" s="4">
        <v>314</v>
      </c>
      <c r="B361" s="3" t="s">
        <v>510</v>
      </c>
      <c r="C361" s="6">
        <v>4.41</v>
      </c>
      <c r="D361" s="4" t="s">
        <v>136</v>
      </c>
      <c r="E361" s="4" t="s">
        <v>136</v>
      </c>
      <c r="F361" s="4" t="s">
        <v>136</v>
      </c>
      <c r="G361" s="4" t="s">
        <v>136</v>
      </c>
    </row>
    <row r="362" spans="1:7" s="7" customFormat="1" ht="45" x14ac:dyDescent="0.25">
      <c r="A362" s="4">
        <v>315</v>
      </c>
      <c r="B362" s="3" t="s">
        <v>511</v>
      </c>
      <c r="C362" s="6">
        <v>2.75</v>
      </c>
      <c r="D362" s="4" t="s">
        <v>136</v>
      </c>
      <c r="E362" s="4" t="s">
        <v>136</v>
      </c>
      <c r="F362" s="4" t="s">
        <v>136</v>
      </c>
      <c r="G362" s="4" t="s">
        <v>136</v>
      </c>
    </row>
    <row r="363" spans="1:7" s="7" customFormat="1" ht="30" x14ac:dyDescent="0.25">
      <c r="A363" s="4">
        <v>316</v>
      </c>
      <c r="B363" s="3" t="s">
        <v>512</v>
      </c>
      <c r="C363" s="6">
        <v>0.6</v>
      </c>
      <c r="D363" s="4" t="s">
        <v>136</v>
      </c>
      <c r="E363" s="4" t="s">
        <v>136</v>
      </c>
      <c r="F363" s="4" t="s">
        <v>136</v>
      </c>
      <c r="G363" s="4" t="s">
        <v>136</v>
      </c>
    </row>
    <row r="364" spans="1:7" s="7" customFormat="1" ht="45" x14ac:dyDescent="0.25">
      <c r="A364" s="4">
        <v>317</v>
      </c>
      <c r="B364" s="3" t="s">
        <v>513</v>
      </c>
      <c r="C364" s="6">
        <v>1.6</v>
      </c>
      <c r="D364" s="4" t="s">
        <v>136</v>
      </c>
      <c r="E364" s="4" t="s">
        <v>136</v>
      </c>
      <c r="F364" s="4" t="s">
        <v>136</v>
      </c>
      <c r="G364" s="4" t="s">
        <v>136</v>
      </c>
    </row>
    <row r="365" spans="1:7" s="7" customFormat="1" ht="45" x14ac:dyDescent="0.25">
      <c r="A365" s="4">
        <v>318</v>
      </c>
      <c r="B365" s="3" t="s">
        <v>514</v>
      </c>
      <c r="C365" s="6">
        <v>0.4</v>
      </c>
      <c r="D365" s="4" t="s">
        <v>136</v>
      </c>
      <c r="E365" s="4" t="s">
        <v>136</v>
      </c>
      <c r="F365" s="4" t="s">
        <v>136</v>
      </c>
      <c r="G365" s="4" t="s">
        <v>136</v>
      </c>
    </row>
    <row r="366" spans="1:7" s="7" customFormat="1" ht="45" x14ac:dyDescent="0.25">
      <c r="A366" s="4">
        <v>319</v>
      </c>
      <c r="B366" s="3" t="s">
        <v>515</v>
      </c>
      <c r="C366" s="6">
        <v>3.2</v>
      </c>
      <c r="D366" s="4" t="s">
        <v>136</v>
      </c>
      <c r="E366" s="4" t="s">
        <v>136</v>
      </c>
      <c r="F366" s="4" t="s">
        <v>136</v>
      </c>
      <c r="G366" s="4" t="s">
        <v>136</v>
      </c>
    </row>
    <row r="367" spans="1:7" s="7" customFormat="1" ht="45" x14ac:dyDescent="0.25">
      <c r="A367" s="4">
        <v>320</v>
      </c>
      <c r="B367" s="3" t="s">
        <v>516</v>
      </c>
      <c r="C367" s="6">
        <v>0.61</v>
      </c>
      <c r="D367" s="4" t="s">
        <v>136</v>
      </c>
      <c r="E367" s="4" t="s">
        <v>136</v>
      </c>
      <c r="F367" s="4" t="s">
        <v>136</v>
      </c>
      <c r="G367" s="4" t="s">
        <v>136</v>
      </c>
    </row>
    <row r="368" spans="1:7" s="7" customFormat="1" ht="60" x14ac:dyDescent="0.25">
      <c r="A368" s="4">
        <v>321</v>
      </c>
      <c r="B368" s="3" t="s">
        <v>518</v>
      </c>
      <c r="C368" s="6">
        <v>1.53</v>
      </c>
      <c r="D368" s="4" t="s">
        <v>136</v>
      </c>
      <c r="E368" s="4" t="s">
        <v>136</v>
      </c>
      <c r="F368" s="4" t="s">
        <v>136</v>
      </c>
      <c r="G368" s="4" t="s">
        <v>136</v>
      </c>
    </row>
    <row r="369" spans="1:7" s="7" customFormat="1" ht="45" x14ac:dyDescent="0.25">
      <c r="A369" s="4">
        <v>322</v>
      </c>
      <c r="B369" s="3" t="s">
        <v>519</v>
      </c>
      <c r="C369" s="6">
        <v>0.51</v>
      </c>
      <c r="D369" s="4" t="s">
        <v>136</v>
      </c>
      <c r="E369" s="4" t="s">
        <v>136</v>
      </c>
      <c r="F369" s="4" t="s">
        <v>136</v>
      </c>
      <c r="G369" s="4" t="s">
        <v>136</v>
      </c>
    </row>
    <row r="370" spans="1:7" s="7" customFormat="1" ht="30" x14ac:dyDescent="0.25">
      <c r="A370" s="4">
        <v>323</v>
      </c>
      <c r="B370" s="3" t="s">
        <v>520</v>
      </c>
      <c r="C370" s="6">
        <v>0.74</v>
      </c>
      <c r="D370" s="4" t="s">
        <v>136</v>
      </c>
      <c r="E370" s="4" t="s">
        <v>136</v>
      </c>
      <c r="F370" s="4" t="s">
        <v>136</v>
      </c>
      <c r="G370" s="4" t="s">
        <v>136</v>
      </c>
    </row>
    <row r="371" spans="1:7" s="7" customFormat="1" ht="45" x14ac:dyDescent="0.25">
      <c r="A371" s="4">
        <v>324</v>
      </c>
      <c r="B371" s="3" t="s">
        <v>521</v>
      </c>
      <c r="C371" s="6">
        <v>3.2</v>
      </c>
      <c r="D371" s="4" t="s">
        <v>136</v>
      </c>
      <c r="E371" s="4" t="s">
        <v>136</v>
      </c>
      <c r="F371" s="4" t="s">
        <v>136</v>
      </c>
      <c r="G371" s="4" t="s">
        <v>136</v>
      </c>
    </row>
    <row r="372" spans="1:7" s="7" customFormat="1" ht="45" x14ac:dyDescent="0.25">
      <c r="A372" s="4">
        <v>325</v>
      </c>
      <c r="B372" s="3" t="s">
        <v>522</v>
      </c>
      <c r="C372" s="6">
        <v>0.75</v>
      </c>
      <c r="D372" s="4" t="s">
        <v>136</v>
      </c>
      <c r="E372" s="4" t="s">
        <v>136</v>
      </c>
      <c r="F372" s="4" t="s">
        <v>136</v>
      </c>
      <c r="G372" s="4" t="s">
        <v>136</v>
      </c>
    </row>
    <row r="373" spans="1:7" s="7" customFormat="1" ht="45" x14ac:dyDescent="0.25">
      <c r="A373" s="4">
        <v>326</v>
      </c>
      <c r="B373" s="3" t="s">
        <v>523</v>
      </c>
      <c r="C373" s="6">
        <v>0.68</v>
      </c>
      <c r="D373" s="4" t="s">
        <v>136</v>
      </c>
      <c r="E373" s="4" t="s">
        <v>136</v>
      </c>
      <c r="F373" s="4" t="s">
        <v>136</v>
      </c>
      <c r="G373" s="4" t="s">
        <v>136</v>
      </c>
    </row>
    <row r="374" spans="1:7" s="7" customFormat="1" ht="45" x14ac:dyDescent="0.25">
      <c r="A374" s="4">
        <v>327</v>
      </c>
      <c r="B374" s="3" t="s">
        <v>524</v>
      </c>
      <c r="C374" s="6">
        <v>0.38</v>
      </c>
      <c r="D374" s="4" t="s">
        <v>136</v>
      </c>
      <c r="E374" s="4" t="s">
        <v>136</v>
      </c>
      <c r="F374" s="4" t="s">
        <v>136</v>
      </c>
      <c r="G374" s="4" t="s">
        <v>136</v>
      </c>
    </row>
    <row r="375" spans="1:7" s="7" customFormat="1" ht="45" x14ac:dyDescent="0.25">
      <c r="A375" s="4">
        <v>328</v>
      </c>
      <c r="B375" s="3" t="s">
        <v>525</v>
      </c>
      <c r="C375" s="6">
        <v>1.26</v>
      </c>
      <c r="D375" s="4" t="s">
        <v>136</v>
      </c>
      <c r="E375" s="4" t="s">
        <v>136</v>
      </c>
      <c r="F375" s="4" t="s">
        <v>136</v>
      </c>
      <c r="G375" s="4" t="s">
        <v>136</v>
      </c>
    </row>
    <row r="376" spans="1:7" s="7" customFormat="1" ht="30" x14ac:dyDescent="0.25">
      <c r="A376" s="4">
        <v>329</v>
      </c>
      <c r="B376" s="3" t="s">
        <v>526</v>
      </c>
      <c r="C376" s="6">
        <v>1.61</v>
      </c>
      <c r="D376" s="4" t="s">
        <v>136</v>
      </c>
      <c r="E376" s="4" t="s">
        <v>136</v>
      </c>
      <c r="F376" s="4" t="s">
        <v>136</v>
      </c>
      <c r="G376" s="4" t="s">
        <v>136</v>
      </c>
    </row>
    <row r="377" spans="1:7" s="7" customFormat="1" ht="45" x14ac:dyDescent="0.25">
      <c r="A377" s="4">
        <v>330</v>
      </c>
      <c r="B377" s="3" t="s">
        <v>527</v>
      </c>
      <c r="C377" s="6">
        <v>1.57</v>
      </c>
      <c r="D377" s="4" t="s">
        <v>136</v>
      </c>
      <c r="E377" s="4" t="s">
        <v>136</v>
      </c>
      <c r="F377" s="4" t="s">
        <v>136</v>
      </c>
      <c r="G377" s="4" t="s">
        <v>136</v>
      </c>
    </row>
    <row r="378" spans="1:7" s="7" customFormat="1" ht="45" x14ac:dyDescent="0.25">
      <c r="A378" s="4">
        <v>331</v>
      </c>
      <c r="B378" s="3" t="s">
        <v>528</v>
      </c>
      <c r="C378" s="6">
        <v>1.1000000000000001</v>
      </c>
      <c r="D378" s="4" t="s">
        <v>136</v>
      </c>
      <c r="E378" s="4" t="s">
        <v>136</v>
      </c>
      <c r="F378" s="4" t="s">
        <v>136</v>
      </c>
      <c r="G378" s="4" t="s">
        <v>136</v>
      </c>
    </row>
    <row r="379" spans="1:7" s="7" customFormat="1" ht="45" x14ac:dyDescent="0.25">
      <c r="A379" s="4">
        <v>332</v>
      </c>
      <c r="B379" s="3" t="s">
        <v>529</v>
      </c>
      <c r="C379" s="6">
        <v>1.22</v>
      </c>
      <c r="D379" s="4" t="s">
        <v>136</v>
      </c>
      <c r="E379" s="4" t="s">
        <v>136</v>
      </c>
      <c r="F379" s="4" t="s">
        <v>136</v>
      </c>
      <c r="G379" s="4" t="s">
        <v>136</v>
      </c>
    </row>
    <row r="380" spans="1:7" s="7" customFormat="1" ht="45" x14ac:dyDescent="0.25">
      <c r="A380" s="4">
        <v>333</v>
      </c>
      <c r="B380" s="3" t="s">
        <v>530</v>
      </c>
      <c r="C380" s="6">
        <v>0.47</v>
      </c>
      <c r="D380" s="4" t="s">
        <v>136</v>
      </c>
      <c r="E380" s="4" t="s">
        <v>136</v>
      </c>
      <c r="F380" s="4" t="s">
        <v>136</v>
      </c>
      <c r="G380" s="4" t="s">
        <v>136</v>
      </c>
    </row>
    <row r="381" spans="1:7" s="7" customFormat="1" ht="45" x14ac:dyDescent="0.25">
      <c r="A381" s="4">
        <v>334</v>
      </c>
      <c r="B381" s="3" t="s">
        <v>531</v>
      </c>
      <c r="C381" s="6">
        <v>2.36</v>
      </c>
      <c r="D381" s="4" t="s">
        <v>136</v>
      </c>
      <c r="E381" s="4" t="s">
        <v>136</v>
      </c>
      <c r="F381" s="4" t="s">
        <v>136</v>
      </c>
      <c r="G381" s="4" t="s">
        <v>136</v>
      </c>
    </row>
    <row r="382" spans="1:7" s="7" customFormat="1" ht="45" x14ac:dyDescent="0.25">
      <c r="A382" s="4">
        <v>335</v>
      </c>
      <c r="B382" s="3" t="s">
        <v>532</v>
      </c>
      <c r="C382" s="6">
        <v>2.0299999999999998</v>
      </c>
      <c r="D382" s="4" t="s">
        <v>136</v>
      </c>
      <c r="E382" s="4" t="s">
        <v>136</v>
      </c>
      <c r="F382" s="4" t="s">
        <v>136</v>
      </c>
      <c r="G382" s="4" t="s">
        <v>136</v>
      </c>
    </row>
    <row r="383" spans="1:7" s="7" customFormat="1" ht="45" x14ac:dyDescent="0.25">
      <c r="A383" s="4">
        <v>336</v>
      </c>
      <c r="B383" s="3" t="s">
        <v>533</v>
      </c>
      <c r="C383" s="6">
        <v>1.17</v>
      </c>
      <c r="D383" s="4" t="s">
        <v>136</v>
      </c>
      <c r="E383" s="4" t="s">
        <v>136</v>
      </c>
      <c r="F383" s="4" t="s">
        <v>136</v>
      </c>
      <c r="G383" s="4" t="s">
        <v>136</v>
      </c>
    </row>
    <row r="384" spans="1:7" s="7" customFormat="1" ht="45" x14ac:dyDescent="0.25">
      <c r="A384" s="4">
        <v>337</v>
      </c>
      <c r="B384" s="3" t="s">
        <v>534</v>
      </c>
      <c r="C384" s="6">
        <v>0.43</v>
      </c>
      <c r="D384" s="4" t="s">
        <v>136</v>
      </c>
      <c r="E384" s="4" t="s">
        <v>136</v>
      </c>
      <c r="F384" s="4" t="s">
        <v>136</v>
      </c>
      <c r="G384" s="4" t="s">
        <v>136</v>
      </c>
    </row>
    <row r="385" spans="1:7" s="7" customFormat="1" ht="45" x14ac:dyDescent="0.25">
      <c r="A385" s="4">
        <v>338</v>
      </c>
      <c r="B385" s="3" t="s">
        <v>535</v>
      </c>
      <c r="C385" s="6">
        <v>0.86</v>
      </c>
      <c r="D385" s="4" t="s">
        <v>136</v>
      </c>
      <c r="E385" s="4" t="s">
        <v>136</v>
      </c>
      <c r="F385" s="4" t="s">
        <v>136</v>
      </c>
      <c r="G385" s="4" t="s">
        <v>136</v>
      </c>
    </row>
    <row r="386" spans="1:7" s="7" customFormat="1" ht="45" x14ac:dyDescent="0.25">
      <c r="A386" s="4">
        <v>339</v>
      </c>
      <c r="B386" s="3" t="s">
        <v>536</v>
      </c>
      <c r="C386" s="6">
        <v>2.42</v>
      </c>
      <c r="D386" s="4" t="s">
        <v>136</v>
      </c>
      <c r="E386" s="4" t="s">
        <v>136</v>
      </c>
      <c r="F386" s="4" t="s">
        <v>136</v>
      </c>
      <c r="G386" s="4" t="s">
        <v>136</v>
      </c>
    </row>
    <row r="387" spans="1:7" s="7" customFormat="1" ht="45" x14ac:dyDescent="0.25">
      <c r="A387" s="4">
        <v>340</v>
      </c>
      <c r="B387" s="3" t="s">
        <v>537</v>
      </c>
      <c r="C387" s="6">
        <v>1.2</v>
      </c>
      <c r="D387" s="4" t="s">
        <v>136</v>
      </c>
      <c r="E387" s="4" t="s">
        <v>136</v>
      </c>
      <c r="F387" s="4" t="s">
        <v>136</v>
      </c>
      <c r="G387" s="4" t="s">
        <v>136</v>
      </c>
    </row>
    <row r="388" spans="1:7" s="7" customFormat="1" ht="45" x14ac:dyDescent="0.25">
      <c r="A388" s="4">
        <v>341</v>
      </c>
      <c r="B388" s="3" t="s">
        <v>538</v>
      </c>
      <c r="C388" s="6">
        <v>1.01</v>
      </c>
      <c r="D388" s="4" t="s">
        <v>136</v>
      </c>
      <c r="E388" s="4" t="s">
        <v>136</v>
      </c>
      <c r="F388" s="4" t="s">
        <v>136</v>
      </c>
      <c r="G388" s="4" t="s">
        <v>136</v>
      </c>
    </row>
    <row r="389" spans="1:7" s="7" customFormat="1" ht="45" x14ac:dyDescent="0.25">
      <c r="A389" s="4">
        <v>342</v>
      </c>
      <c r="B389" s="3" t="s">
        <v>539</v>
      </c>
      <c r="C389" s="6">
        <v>1.5</v>
      </c>
      <c r="D389" s="4" t="s">
        <v>136</v>
      </c>
      <c r="E389" s="4" t="s">
        <v>136</v>
      </c>
      <c r="F389" s="4" t="s">
        <v>136</v>
      </c>
      <c r="G389" s="4" t="s">
        <v>136</v>
      </c>
    </row>
    <row r="390" spans="1:7" s="7" customFormat="1" ht="45" x14ac:dyDescent="0.25">
      <c r="A390" s="4">
        <v>343</v>
      </c>
      <c r="B390" s="3" t="s">
        <v>540</v>
      </c>
      <c r="C390" s="6">
        <v>1.54</v>
      </c>
      <c r="D390" s="4" t="s">
        <v>136</v>
      </c>
      <c r="E390" s="4" t="s">
        <v>136</v>
      </c>
      <c r="F390" s="4" t="s">
        <v>136</v>
      </c>
      <c r="G390" s="4" t="s">
        <v>136</v>
      </c>
    </row>
    <row r="391" spans="1:7" s="7" customFormat="1" ht="45" x14ac:dyDescent="0.25">
      <c r="A391" s="4">
        <v>344</v>
      </c>
      <c r="B391" s="3" t="s">
        <v>541</v>
      </c>
      <c r="C391" s="6">
        <v>1.2</v>
      </c>
      <c r="D391" s="4" t="s">
        <v>136</v>
      </c>
      <c r="E391" s="4" t="s">
        <v>136</v>
      </c>
      <c r="F391" s="4" t="s">
        <v>136</v>
      </c>
      <c r="G391" s="4" t="s">
        <v>136</v>
      </c>
    </row>
    <row r="392" spans="1:7" s="7" customFormat="1" ht="45" x14ac:dyDescent="0.25">
      <c r="A392" s="4">
        <v>345</v>
      </c>
      <c r="B392" s="3" t="s">
        <v>542</v>
      </c>
      <c r="C392" s="6">
        <v>0.8</v>
      </c>
      <c r="D392" s="4" t="s">
        <v>136</v>
      </c>
      <c r="E392" s="4" t="s">
        <v>136</v>
      </c>
      <c r="F392" s="4" t="s">
        <v>136</v>
      </c>
      <c r="G392" s="4" t="s">
        <v>136</v>
      </c>
    </row>
    <row r="393" spans="1:7" s="7" customFormat="1" ht="45" x14ac:dyDescent="0.25">
      <c r="A393" s="4">
        <v>346</v>
      </c>
      <c r="B393" s="3" t="s">
        <v>543</v>
      </c>
      <c r="C393" s="6">
        <v>2.96</v>
      </c>
      <c r="D393" s="4" t="s">
        <v>136</v>
      </c>
      <c r="E393" s="4" t="s">
        <v>136</v>
      </c>
      <c r="F393" s="4" t="s">
        <v>136</v>
      </c>
      <c r="G393" s="4" t="s">
        <v>136</v>
      </c>
    </row>
    <row r="394" spans="1:7" s="7" customFormat="1" ht="45" x14ac:dyDescent="0.25">
      <c r="A394" s="4">
        <v>347</v>
      </c>
      <c r="B394" s="3" t="s">
        <v>544</v>
      </c>
      <c r="C394" s="6">
        <v>3.7</v>
      </c>
      <c r="D394" s="4" t="s">
        <v>136</v>
      </c>
      <c r="E394" s="4" t="s">
        <v>136</v>
      </c>
      <c r="F394" s="4" t="s">
        <v>136</v>
      </c>
      <c r="G394" s="4" t="s">
        <v>136</v>
      </c>
    </row>
    <row r="395" spans="1:7" s="7" customFormat="1" ht="45" x14ac:dyDescent="0.25">
      <c r="A395" s="4">
        <v>348</v>
      </c>
      <c r="B395" s="3" t="s">
        <v>545</v>
      </c>
      <c r="C395" s="6">
        <v>3.26</v>
      </c>
      <c r="D395" s="4" t="s">
        <v>136</v>
      </c>
      <c r="E395" s="4" t="s">
        <v>136</v>
      </c>
      <c r="F395" s="4" t="s">
        <v>136</v>
      </c>
      <c r="G395" s="4" t="s">
        <v>136</v>
      </c>
    </row>
    <row r="396" spans="1:7" s="7" customFormat="1" ht="30" x14ac:dyDescent="0.25">
      <c r="A396" s="4">
        <v>349</v>
      </c>
      <c r="B396" s="3" t="s">
        <v>676</v>
      </c>
      <c r="C396" s="6">
        <v>2.21</v>
      </c>
      <c r="D396" s="4" t="s">
        <v>136</v>
      </c>
      <c r="E396" s="4" t="s">
        <v>136</v>
      </c>
      <c r="F396" s="4" t="s">
        <v>136</v>
      </c>
      <c r="G396" s="4" t="s">
        <v>136</v>
      </c>
    </row>
    <row r="397" spans="1:7" s="7" customFormat="1" ht="45" x14ac:dyDescent="0.25">
      <c r="A397" s="4">
        <v>350</v>
      </c>
      <c r="B397" s="3" t="s">
        <v>546</v>
      </c>
      <c r="C397" s="6">
        <v>1.06</v>
      </c>
      <c r="D397" s="4" t="s">
        <v>136</v>
      </c>
      <c r="E397" s="4" t="s">
        <v>136</v>
      </c>
      <c r="F397" s="4" t="s">
        <v>136</v>
      </c>
      <c r="G397" s="4" t="s">
        <v>136</v>
      </c>
    </row>
    <row r="398" spans="1:7" s="7" customFormat="1" ht="45" x14ac:dyDescent="0.25">
      <c r="A398" s="4">
        <v>351</v>
      </c>
      <c r="B398" s="3" t="s">
        <v>675</v>
      </c>
      <c r="C398" s="6">
        <v>1.4</v>
      </c>
      <c r="D398" s="4" t="s">
        <v>136</v>
      </c>
      <c r="E398" s="4" t="s">
        <v>136</v>
      </c>
      <c r="F398" s="4" t="s">
        <v>136</v>
      </c>
      <c r="G398" s="4" t="s">
        <v>136</v>
      </c>
    </row>
    <row r="399" spans="1:7" s="7" customFormat="1" ht="45" x14ac:dyDescent="0.25">
      <c r="A399" s="4">
        <v>352</v>
      </c>
      <c r="B399" s="3" t="s">
        <v>547</v>
      </c>
      <c r="C399" s="6">
        <v>0.82</v>
      </c>
      <c r="D399" s="4" t="s">
        <v>136</v>
      </c>
      <c r="E399" s="4" t="s">
        <v>136</v>
      </c>
      <c r="F399" s="4" t="s">
        <v>136</v>
      </c>
      <c r="G399" s="4" t="s">
        <v>136</v>
      </c>
    </row>
    <row r="400" spans="1:7" s="7" customFormat="1" ht="45" x14ac:dyDescent="0.25">
      <c r="A400" s="4">
        <v>353</v>
      </c>
      <c r="B400" s="3" t="s">
        <v>548</v>
      </c>
      <c r="C400" s="6">
        <v>0.63</v>
      </c>
      <c r="D400" s="4" t="s">
        <v>136</v>
      </c>
      <c r="E400" s="4" t="s">
        <v>136</v>
      </c>
      <c r="F400" s="4" t="s">
        <v>136</v>
      </c>
      <c r="G400" s="4" t="s">
        <v>136</v>
      </c>
    </row>
    <row r="401" spans="1:7" s="7" customFormat="1" ht="45" x14ac:dyDescent="0.25">
      <c r="A401" s="4">
        <v>354</v>
      </c>
      <c r="B401" s="3" t="s">
        <v>549</v>
      </c>
      <c r="C401" s="6">
        <v>0.6</v>
      </c>
      <c r="D401" s="4" t="s">
        <v>136</v>
      </c>
      <c r="E401" s="4" t="s">
        <v>136</v>
      </c>
      <c r="F401" s="4" t="s">
        <v>136</v>
      </c>
      <c r="G401" s="4" t="s">
        <v>136</v>
      </c>
    </row>
    <row r="402" spans="1:7" s="7" customFormat="1" ht="45" x14ac:dyDescent="0.25">
      <c r="A402" s="4">
        <v>355</v>
      </c>
      <c r="B402" s="3" t="s">
        <v>674</v>
      </c>
      <c r="C402" s="6">
        <v>2.2000000000000002</v>
      </c>
      <c r="D402" s="4" t="s">
        <v>136</v>
      </c>
      <c r="E402" s="4" t="s">
        <v>136</v>
      </c>
      <c r="F402" s="4" t="s">
        <v>136</v>
      </c>
      <c r="G402" s="4" t="s">
        <v>136</v>
      </c>
    </row>
    <row r="403" spans="1:7" s="7" customFormat="1" ht="45" x14ac:dyDescent="0.25">
      <c r="A403" s="4">
        <v>356</v>
      </c>
      <c r="B403" s="3" t="s">
        <v>550</v>
      </c>
      <c r="C403" s="6">
        <v>1.44</v>
      </c>
      <c r="D403" s="4" t="s">
        <v>136</v>
      </c>
      <c r="E403" s="4" t="s">
        <v>136</v>
      </c>
      <c r="F403" s="4" t="s">
        <v>136</v>
      </c>
      <c r="G403" s="4" t="s">
        <v>136</v>
      </c>
    </row>
    <row r="404" spans="1:7" s="7" customFormat="1" ht="45" x14ac:dyDescent="0.25">
      <c r="A404" s="4">
        <v>357</v>
      </c>
      <c r="B404" s="3" t="s">
        <v>551</v>
      </c>
      <c r="C404" s="6">
        <v>2.1</v>
      </c>
      <c r="D404" s="4" t="s">
        <v>136</v>
      </c>
      <c r="E404" s="4" t="s">
        <v>136</v>
      </c>
      <c r="F404" s="4" t="s">
        <v>136</v>
      </c>
      <c r="G404" s="4" t="s">
        <v>136</v>
      </c>
    </row>
    <row r="405" spans="1:7" s="7" customFormat="1" ht="45" x14ac:dyDescent="0.25">
      <c r="A405" s="4">
        <v>358</v>
      </c>
      <c r="B405" s="3" t="s">
        <v>552</v>
      </c>
      <c r="C405" s="6">
        <v>0.5</v>
      </c>
      <c r="D405" s="4" t="s">
        <v>136</v>
      </c>
      <c r="E405" s="4" t="s">
        <v>136</v>
      </c>
      <c r="F405" s="4" t="s">
        <v>136</v>
      </c>
      <c r="G405" s="4" t="s">
        <v>136</v>
      </c>
    </row>
    <row r="406" spans="1:7" s="7" customFormat="1" ht="45" x14ac:dyDescent="0.25">
      <c r="A406" s="4">
        <v>359</v>
      </c>
      <c r="B406" s="3" t="s">
        <v>679</v>
      </c>
      <c r="C406" s="6">
        <v>0.9</v>
      </c>
      <c r="D406" s="4" t="s">
        <v>136</v>
      </c>
      <c r="E406" s="4" t="s">
        <v>136</v>
      </c>
      <c r="F406" s="4" t="s">
        <v>136</v>
      </c>
      <c r="G406" s="4" t="s">
        <v>136</v>
      </c>
    </row>
    <row r="407" spans="1:7" s="7" customFormat="1" ht="45" x14ac:dyDescent="0.25">
      <c r="A407" s="4">
        <v>360</v>
      </c>
      <c r="B407" s="3" t="s">
        <v>553</v>
      </c>
      <c r="C407" s="6">
        <v>0.6</v>
      </c>
      <c r="D407" s="4" t="s">
        <v>136</v>
      </c>
      <c r="E407" s="4" t="s">
        <v>136</v>
      </c>
      <c r="F407" s="4" t="s">
        <v>136</v>
      </c>
      <c r="G407" s="4" t="s">
        <v>136</v>
      </c>
    </row>
    <row r="408" spans="1:7" s="7" customFormat="1" ht="45" x14ac:dyDescent="0.25">
      <c r="A408" s="4">
        <v>361</v>
      </c>
      <c r="B408" s="3" t="s">
        <v>554</v>
      </c>
      <c r="C408" s="6">
        <v>0.76</v>
      </c>
      <c r="D408" s="4" t="s">
        <v>136</v>
      </c>
      <c r="E408" s="4" t="s">
        <v>136</v>
      </c>
      <c r="F408" s="4" t="s">
        <v>136</v>
      </c>
      <c r="G408" s="4" t="s">
        <v>136</v>
      </c>
    </row>
    <row r="409" spans="1:7" s="7" customFormat="1" ht="45" x14ac:dyDescent="0.25">
      <c r="A409" s="4">
        <v>362</v>
      </c>
      <c r="B409" s="3" t="s">
        <v>555</v>
      </c>
      <c r="C409" s="6">
        <v>0.56000000000000005</v>
      </c>
      <c r="D409" s="4" t="s">
        <v>136</v>
      </c>
      <c r="E409" s="4" t="s">
        <v>136</v>
      </c>
      <c r="F409" s="4" t="s">
        <v>136</v>
      </c>
      <c r="G409" s="4" t="s">
        <v>136</v>
      </c>
    </row>
    <row r="410" spans="1:7" s="7" customFormat="1" ht="45" x14ac:dyDescent="0.25">
      <c r="A410" s="4">
        <v>363</v>
      </c>
      <c r="B410" s="3" t="s">
        <v>556</v>
      </c>
      <c r="C410" s="6">
        <v>0.8</v>
      </c>
      <c r="D410" s="4" t="s">
        <v>136</v>
      </c>
      <c r="E410" s="4" t="s">
        <v>136</v>
      </c>
      <c r="F410" s="4" t="s">
        <v>136</v>
      </c>
      <c r="G410" s="4" t="s">
        <v>136</v>
      </c>
    </row>
    <row r="411" spans="1:7" s="7" customFormat="1" ht="45" x14ac:dyDescent="0.25">
      <c r="A411" s="4">
        <v>364</v>
      </c>
      <c r="B411" s="3" t="s">
        <v>557</v>
      </c>
      <c r="C411" s="6">
        <v>2.2000000000000002</v>
      </c>
      <c r="D411" s="4" t="s">
        <v>136</v>
      </c>
      <c r="E411" s="4" t="s">
        <v>136</v>
      </c>
      <c r="F411" s="4" t="s">
        <v>136</v>
      </c>
      <c r="G411" s="4" t="s">
        <v>136</v>
      </c>
    </row>
    <row r="412" spans="1:7" s="7" customFormat="1" ht="45" x14ac:dyDescent="0.25">
      <c r="A412" s="4">
        <v>365</v>
      </c>
      <c r="B412" s="3" t="s">
        <v>673</v>
      </c>
      <c r="C412" s="6">
        <v>0.9</v>
      </c>
      <c r="D412" s="4" t="s">
        <v>136</v>
      </c>
      <c r="E412" s="4" t="s">
        <v>136</v>
      </c>
      <c r="F412" s="4" t="s">
        <v>136</v>
      </c>
      <c r="G412" s="4" t="s">
        <v>136</v>
      </c>
    </row>
    <row r="413" spans="1:7" s="7" customFormat="1" ht="45" x14ac:dyDescent="0.25">
      <c r="A413" s="4">
        <v>366</v>
      </c>
      <c r="B413" s="3" t="s">
        <v>558</v>
      </c>
      <c r="C413" s="6">
        <v>0.56000000000000005</v>
      </c>
      <c r="D413" s="4" t="s">
        <v>136</v>
      </c>
      <c r="E413" s="4" t="s">
        <v>136</v>
      </c>
      <c r="F413" s="4" t="s">
        <v>136</v>
      </c>
      <c r="G413" s="4" t="s">
        <v>136</v>
      </c>
    </row>
    <row r="414" spans="1:7" s="7" customFormat="1" ht="45" x14ac:dyDescent="0.25">
      <c r="A414" s="4">
        <v>367</v>
      </c>
      <c r="B414" s="3" t="s">
        <v>559</v>
      </c>
      <c r="C414" s="6">
        <v>0.56999999999999995</v>
      </c>
      <c r="D414" s="4" t="s">
        <v>136</v>
      </c>
      <c r="E414" s="4" t="s">
        <v>136</v>
      </c>
      <c r="F414" s="4" t="s">
        <v>136</v>
      </c>
      <c r="G414" s="4" t="s">
        <v>136</v>
      </c>
    </row>
    <row r="415" spans="1:7" s="7" customFormat="1" ht="45" x14ac:dyDescent="0.25">
      <c r="A415" s="4">
        <v>368</v>
      </c>
      <c r="B415" s="3" t="s">
        <v>560</v>
      </c>
      <c r="C415" s="6">
        <v>0.76</v>
      </c>
      <c r="D415" s="4" t="s">
        <v>136</v>
      </c>
      <c r="E415" s="4" t="s">
        <v>136</v>
      </c>
      <c r="F415" s="4" t="s">
        <v>136</v>
      </c>
      <c r="G415" s="4" t="s">
        <v>136</v>
      </c>
    </row>
    <row r="416" spans="1:7" s="7" customFormat="1" ht="45" x14ac:dyDescent="0.25">
      <c r="A416" s="4">
        <v>369</v>
      </c>
      <c r="B416" s="3" t="s">
        <v>561</v>
      </c>
      <c r="C416" s="6">
        <v>0.55000000000000004</v>
      </c>
      <c r="D416" s="4" t="s">
        <v>136</v>
      </c>
      <c r="E416" s="4" t="s">
        <v>136</v>
      </c>
      <c r="F416" s="4" t="s">
        <v>136</v>
      </c>
      <c r="G416" s="4" t="s">
        <v>136</v>
      </c>
    </row>
    <row r="417" spans="1:7" s="7" customFormat="1" ht="30" x14ac:dyDescent="0.25">
      <c r="A417" s="4">
        <v>370</v>
      </c>
      <c r="B417" s="3" t="s">
        <v>672</v>
      </c>
      <c r="C417" s="6">
        <v>0.78</v>
      </c>
      <c r="D417" s="4" t="s">
        <v>136</v>
      </c>
      <c r="E417" s="4" t="s">
        <v>136</v>
      </c>
      <c r="F417" s="4" t="s">
        <v>136</v>
      </c>
      <c r="G417" s="4" t="s">
        <v>136</v>
      </c>
    </row>
    <row r="418" spans="1:7" x14ac:dyDescent="0.25">
      <c r="A418" s="317" t="s">
        <v>107</v>
      </c>
      <c r="B418" s="318"/>
      <c r="C418" s="27">
        <f>SUM(C53:C417)</f>
        <v>549.8026000000001</v>
      </c>
      <c r="D418" s="87">
        <f>SUM(D53:D237)</f>
        <v>64</v>
      </c>
      <c r="E418" s="2" t="s">
        <v>136</v>
      </c>
      <c r="F418" s="2" t="s">
        <v>136</v>
      </c>
      <c r="G418" s="2" t="s">
        <v>136</v>
      </c>
    </row>
    <row r="419" spans="1:7" ht="33.75" customHeight="1" x14ac:dyDescent="0.25">
      <c r="A419" s="317" t="s">
        <v>206</v>
      </c>
      <c r="B419" s="318"/>
      <c r="C419" s="27">
        <f>C14+C51+C418</f>
        <v>1257.1866</v>
      </c>
      <c r="D419" s="87">
        <f>D14+D51+D418</f>
        <v>70</v>
      </c>
      <c r="E419" s="2" t="s">
        <v>136</v>
      </c>
      <c r="F419" s="2" t="s">
        <v>136</v>
      </c>
      <c r="G419" s="2" t="s">
        <v>136</v>
      </c>
    </row>
  </sheetData>
  <mergeCells count="97">
    <mergeCell ref="A51:B51"/>
    <mergeCell ref="A418:B418"/>
    <mergeCell ref="A419:B419"/>
    <mergeCell ref="A6:G6"/>
    <mergeCell ref="A7:G7"/>
    <mergeCell ref="A10:G10"/>
    <mergeCell ref="A15:G15"/>
    <mergeCell ref="A16:A18"/>
    <mergeCell ref="B16:B18"/>
    <mergeCell ref="C16:C18"/>
    <mergeCell ref="D16:D18"/>
    <mergeCell ref="A14:B14"/>
    <mergeCell ref="G73:G74"/>
    <mergeCell ref="A52:G52"/>
    <mergeCell ref="A57:A58"/>
    <mergeCell ref="B57:B58"/>
    <mergeCell ref="C57:C58"/>
    <mergeCell ref="D57:D58"/>
    <mergeCell ref="F57:F58"/>
    <mergeCell ref="G57:G58"/>
    <mergeCell ref="A73:A74"/>
    <mergeCell ref="B73:B74"/>
    <mergeCell ref="C73:C74"/>
    <mergeCell ref="D73:D74"/>
    <mergeCell ref="F73:F74"/>
    <mergeCell ref="G99:G100"/>
    <mergeCell ref="A87:A94"/>
    <mergeCell ref="B87:B94"/>
    <mergeCell ref="C87:C94"/>
    <mergeCell ref="D87:D94"/>
    <mergeCell ref="F87:F94"/>
    <mergeCell ref="G87:G94"/>
    <mergeCell ref="A99:A100"/>
    <mergeCell ref="B99:B100"/>
    <mergeCell ref="C99:C100"/>
    <mergeCell ref="D99:D100"/>
    <mergeCell ref="F99:F100"/>
    <mergeCell ref="G119:G124"/>
    <mergeCell ref="A106:A107"/>
    <mergeCell ref="B106:B107"/>
    <mergeCell ref="C106:C107"/>
    <mergeCell ref="D106:D107"/>
    <mergeCell ref="F106:F107"/>
    <mergeCell ref="G106:G107"/>
    <mergeCell ref="A119:A124"/>
    <mergeCell ref="B119:B124"/>
    <mergeCell ref="C119:C124"/>
    <mergeCell ref="D119:D124"/>
    <mergeCell ref="F119:F124"/>
    <mergeCell ref="G209:G212"/>
    <mergeCell ref="A182:A184"/>
    <mergeCell ref="B182:B184"/>
    <mergeCell ref="C182:C184"/>
    <mergeCell ref="D182:D184"/>
    <mergeCell ref="F182:F184"/>
    <mergeCell ref="G182:G184"/>
    <mergeCell ref="A209:A212"/>
    <mergeCell ref="B209:B212"/>
    <mergeCell ref="C209:C212"/>
    <mergeCell ref="D209:D212"/>
    <mergeCell ref="F209:F212"/>
    <mergeCell ref="G219:G221"/>
    <mergeCell ref="G217:G218"/>
    <mergeCell ref="A213:A215"/>
    <mergeCell ref="B213:B215"/>
    <mergeCell ref="C213:C215"/>
    <mergeCell ref="D213:D215"/>
    <mergeCell ref="F213:F215"/>
    <mergeCell ref="G213:G215"/>
    <mergeCell ref="A217:A218"/>
    <mergeCell ref="B217:B218"/>
    <mergeCell ref="C217:C218"/>
    <mergeCell ref="D217:D218"/>
    <mergeCell ref="F217:F218"/>
    <mergeCell ref="C224:C225"/>
    <mergeCell ref="D224:D225"/>
    <mergeCell ref="F224:F225"/>
    <mergeCell ref="B219:B221"/>
    <mergeCell ref="C219:C221"/>
    <mergeCell ref="D219:D221"/>
    <mergeCell ref="F219:F221"/>
    <mergeCell ref="G224:G225"/>
    <mergeCell ref="A219:A221"/>
    <mergeCell ref="G234:G235"/>
    <mergeCell ref="A226:A229"/>
    <mergeCell ref="B226:B229"/>
    <mergeCell ref="C226:C229"/>
    <mergeCell ref="D226:D229"/>
    <mergeCell ref="F226:F229"/>
    <mergeCell ref="G226:G229"/>
    <mergeCell ref="A234:A235"/>
    <mergeCell ref="B234:B235"/>
    <mergeCell ref="C234:C235"/>
    <mergeCell ref="D234:D235"/>
    <mergeCell ref="F234:F235"/>
    <mergeCell ref="A224:A225"/>
    <mergeCell ref="B224:B22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firstPageNumber="48" fitToHeight="50" orientation="portrait" useFirstPageNumber="1" horizontalDpi="4294967293" r:id="rId1"/>
  <headerFooter>
    <oddHeader>&amp;C&amp;"Times New Roman,обычный"&amp;16&amp;P</oddHeader>
  </headerFooter>
  <rowBreaks count="1" manualBreakCount="1">
    <brk id="5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9"/>
  <sheetViews>
    <sheetView view="pageBreakPreview" zoomScaleNormal="100" zoomScaleSheetLayoutView="100" workbookViewId="0">
      <pane ySplit="12" topLeftCell="A370" activePane="bottomLeft" state="frozen"/>
      <selection pane="bottomLeft" activeCell="M394" sqref="M394"/>
    </sheetView>
  </sheetViews>
  <sheetFormatPr defaultRowHeight="15" x14ac:dyDescent="0.25"/>
  <cols>
    <col min="1" max="1" width="5.28515625" style="1" customWidth="1"/>
    <col min="2" max="2" width="29.28515625" style="1" customWidth="1"/>
    <col min="3" max="3" width="15.85546875" style="1" customWidth="1"/>
    <col min="4" max="4" width="7.42578125" style="25" customWidth="1"/>
    <col min="5" max="5" width="2.140625" style="25" customWidth="1"/>
    <col min="6" max="6" width="4.5703125" style="1" customWidth="1"/>
    <col min="7" max="7" width="7.42578125" style="25" customWidth="1"/>
    <col min="8" max="8" width="2.140625" style="25" customWidth="1"/>
    <col min="9" max="9" width="4.5703125" style="1" customWidth="1"/>
    <col min="10" max="10" width="7.42578125" style="25" customWidth="1"/>
    <col min="11" max="11" width="2.140625" style="25" customWidth="1"/>
    <col min="12" max="12" width="4.5703125" style="1" customWidth="1"/>
    <col min="13" max="13" width="7.42578125" style="25" customWidth="1"/>
    <col min="14" max="14" width="2.140625" style="25" customWidth="1"/>
    <col min="15" max="15" width="4.5703125" style="1" customWidth="1"/>
    <col min="16" max="16" width="7.42578125" style="25" customWidth="1"/>
    <col min="17" max="17" width="2.140625" style="25" customWidth="1"/>
    <col min="18" max="18" width="4.5703125" style="1" customWidth="1"/>
    <col min="19" max="19" width="7.42578125" style="25" customWidth="1"/>
    <col min="20" max="20" width="2.140625" style="25" customWidth="1"/>
    <col min="21" max="21" width="4.5703125" style="1" customWidth="1"/>
    <col min="22" max="22" width="7.42578125" style="25" customWidth="1"/>
    <col min="23" max="23" width="2.140625" style="25" customWidth="1"/>
    <col min="24" max="24" width="4.5703125" style="1" customWidth="1"/>
    <col min="25" max="25" width="7.42578125" style="25" customWidth="1"/>
    <col min="26" max="26" width="2.140625" style="25" customWidth="1"/>
    <col min="27" max="27" width="4.5703125" style="1" customWidth="1"/>
    <col min="28" max="16384" width="9.140625" style="1"/>
  </cols>
  <sheetData>
    <row r="1" spans="1:27" s="92" customFormat="1" ht="23.25" x14ac:dyDescent="0.25">
      <c r="B1" s="93"/>
      <c r="AA1" s="94" t="s">
        <v>62</v>
      </c>
    </row>
    <row r="2" spans="1:27" s="92" customFormat="1" ht="23.25" x14ac:dyDescent="0.25">
      <c r="B2" s="93"/>
      <c r="AA2" s="94" t="s">
        <v>63</v>
      </c>
    </row>
    <row r="3" spans="1:27" s="92" customFormat="1" ht="23.25" x14ac:dyDescent="0.25">
      <c r="B3" s="93"/>
      <c r="AA3" s="94" t="s">
        <v>200</v>
      </c>
    </row>
    <row r="4" spans="1:27" s="92" customFormat="1" ht="23.25" x14ac:dyDescent="0.25">
      <c r="B4" s="93"/>
      <c r="AA4" s="94" t="s">
        <v>145</v>
      </c>
    </row>
    <row r="5" spans="1:27" s="92" customFormat="1" ht="23.25" x14ac:dyDescent="0.25">
      <c r="B5" s="93"/>
      <c r="G5" s="94"/>
    </row>
    <row r="6" spans="1:27" s="92" customFormat="1" ht="23.25" x14ac:dyDescent="0.25">
      <c r="A6" s="330" t="s">
        <v>73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</row>
    <row r="7" spans="1:27" ht="18.75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27" x14ac:dyDescent="0.25">
      <c r="A8" s="320" t="s">
        <v>0</v>
      </c>
      <c r="B8" s="306" t="s">
        <v>209</v>
      </c>
      <c r="C8" s="306" t="s">
        <v>210</v>
      </c>
      <c r="D8" s="317" t="s">
        <v>65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18"/>
    </row>
    <row r="9" spans="1:27" x14ac:dyDescent="0.25">
      <c r="A9" s="320"/>
      <c r="B9" s="306"/>
      <c r="C9" s="306"/>
      <c r="D9" s="317" t="s">
        <v>66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18"/>
    </row>
    <row r="10" spans="1:27" x14ac:dyDescent="0.25">
      <c r="A10" s="320"/>
      <c r="B10" s="306"/>
      <c r="C10" s="306"/>
      <c r="D10" s="306" t="s">
        <v>67</v>
      </c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 t="s">
        <v>68</v>
      </c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</row>
    <row r="11" spans="1:27" x14ac:dyDescent="0.25">
      <c r="A11" s="320"/>
      <c r="B11" s="306"/>
      <c r="C11" s="306"/>
      <c r="D11" s="306" t="s">
        <v>69</v>
      </c>
      <c r="E11" s="306"/>
      <c r="F11" s="306"/>
      <c r="G11" s="306" t="s">
        <v>70</v>
      </c>
      <c r="H11" s="306"/>
      <c r="I11" s="306"/>
      <c r="J11" s="306"/>
      <c r="K11" s="306"/>
      <c r="L11" s="306"/>
      <c r="M11" s="306"/>
      <c r="N11" s="306"/>
      <c r="O11" s="306"/>
      <c r="P11" s="306" t="s">
        <v>69</v>
      </c>
      <c r="Q11" s="306"/>
      <c r="R11" s="306"/>
      <c r="S11" s="306" t="s">
        <v>70</v>
      </c>
      <c r="T11" s="306"/>
      <c r="U11" s="306"/>
      <c r="V11" s="306"/>
      <c r="W11" s="306"/>
      <c r="X11" s="306"/>
      <c r="Y11" s="306"/>
      <c r="Z11" s="306"/>
      <c r="AA11" s="306"/>
    </row>
    <row r="12" spans="1:27" ht="48" customHeight="1" x14ac:dyDescent="0.25">
      <c r="A12" s="320"/>
      <c r="B12" s="306"/>
      <c r="C12" s="306"/>
      <c r="D12" s="306"/>
      <c r="E12" s="306"/>
      <c r="F12" s="306"/>
      <c r="G12" s="306" t="s">
        <v>640</v>
      </c>
      <c r="H12" s="306"/>
      <c r="I12" s="306"/>
      <c r="J12" s="306" t="s">
        <v>641</v>
      </c>
      <c r="K12" s="306"/>
      <c r="L12" s="306"/>
      <c r="M12" s="306" t="s">
        <v>642</v>
      </c>
      <c r="N12" s="306"/>
      <c r="O12" s="306"/>
      <c r="P12" s="306"/>
      <c r="Q12" s="306"/>
      <c r="R12" s="306"/>
      <c r="S12" s="306" t="s">
        <v>640</v>
      </c>
      <c r="T12" s="306"/>
      <c r="U12" s="306"/>
      <c r="V12" s="306" t="s">
        <v>641</v>
      </c>
      <c r="W12" s="306"/>
      <c r="X12" s="306"/>
      <c r="Y12" s="306" t="s">
        <v>642</v>
      </c>
      <c r="Z12" s="306"/>
      <c r="AA12" s="306"/>
    </row>
    <row r="13" spans="1:27" x14ac:dyDescent="0.25">
      <c r="A13" s="331" t="s">
        <v>4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3"/>
    </row>
    <row r="14" spans="1:27" ht="90" x14ac:dyDescent="0.25">
      <c r="A14" s="2">
        <v>1</v>
      </c>
      <c r="B14" s="3" t="str">
        <f>'Приложение № 3'!B11</f>
        <v>Р-254 "Иртыш" Челябинск – Курган – Омск – Новосибирск 
км 763 – км 805,5; 
км 822 – км 865; 
Южный обход г. Омска 
км 782 – км 822</v>
      </c>
      <c r="C14" s="9">
        <v>126</v>
      </c>
      <c r="D14" s="10">
        <v>56</v>
      </c>
      <c r="E14" s="114" t="s">
        <v>71</v>
      </c>
      <c r="F14" s="12">
        <f>D14/C14*100</f>
        <v>44.444444444444443</v>
      </c>
      <c r="G14" s="10">
        <f>D14</f>
        <v>56</v>
      </c>
      <c r="H14" s="114" t="s">
        <v>71</v>
      </c>
      <c r="I14" s="12">
        <f>F14</f>
        <v>44.444444444444443</v>
      </c>
      <c r="J14" s="10">
        <f>D14+31</f>
        <v>87</v>
      </c>
      <c r="K14" s="114" t="s">
        <v>71</v>
      </c>
      <c r="L14" s="12">
        <f>J14/C14*100</f>
        <v>69.047619047619051</v>
      </c>
      <c r="M14" s="10">
        <v>126</v>
      </c>
      <c r="N14" s="114" t="s">
        <v>71</v>
      </c>
      <c r="O14" s="12">
        <v>100</v>
      </c>
      <c r="P14" s="327" t="s">
        <v>143</v>
      </c>
      <c r="Q14" s="328"/>
      <c r="R14" s="329"/>
      <c r="S14" s="327" t="s">
        <v>143</v>
      </c>
      <c r="T14" s="328"/>
      <c r="U14" s="329"/>
      <c r="V14" s="327" t="s">
        <v>143</v>
      </c>
      <c r="W14" s="328"/>
      <c r="X14" s="329"/>
      <c r="Y14" s="327" t="s">
        <v>143</v>
      </c>
      <c r="Z14" s="328"/>
      <c r="AA14" s="329"/>
    </row>
    <row r="15" spans="1:27" ht="45" x14ac:dyDescent="0.25">
      <c r="A15" s="2">
        <v>2</v>
      </c>
      <c r="B15" s="3" t="str">
        <f>'Приложение № 3'!B12</f>
        <v>Р-402 Тюмень – Ялуторовск – Ишим – Омск 
км 579 – км 611</v>
      </c>
      <c r="C15" s="9">
        <v>32</v>
      </c>
      <c r="D15" s="10">
        <v>5</v>
      </c>
      <c r="E15" s="114" t="s">
        <v>71</v>
      </c>
      <c r="F15" s="12">
        <v>15</v>
      </c>
      <c r="G15" s="10">
        <v>5</v>
      </c>
      <c r="H15" s="114" t="s">
        <v>71</v>
      </c>
      <c r="I15" s="12">
        <v>15</v>
      </c>
      <c r="J15" s="10">
        <v>5</v>
      </c>
      <c r="K15" s="114" t="s">
        <v>71</v>
      </c>
      <c r="L15" s="12">
        <v>15</v>
      </c>
      <c r="M15" s="10">
        <v>5</v>
      </c>
      <c r="N15" s="114" t="s">
        <v>71</v>
      </c>
      <c r="O15" s="12">
        <v>15</v>
      </c>
      <c r="P15" s="327" t="s">
        <v>143</v>
      </c>
      <c r="Q15" s="328"/>
      <c r="R15" s="329"/>
      <c r="S15" s="327" t="s">
        <v>143</v>
      </c>
      <c r="T15" s="328"/>
      <c r="U15" s="329"/>
      <c r="V15" s="327" t="s">
        <v>143</v>
      </c>
      <c r="W15" s="328"/>
      <c r="X15" s="329"/>
      <c r="Y15" s="327" t="s">
        <v>143</v>
      </c>
      <c r="Z15" s="328"/>
      <c r="AA15" s="329"/>
    </row>
    <row r="16" spans="1:27" ht="60" x14ac:dyDescent="0.25">
      <c r="A16" s="2">
        <v>3</v>
      </c>
      <c r="B16" s="3" t="str">
        <f>'Приложение № 3'!B13</f>
        <v>А-320 Омск – Черлак – граница с Республикой Казахстан 
км 14 – км 54</v>
      </c>
      <c r="C16" s="9">
        <v>40</v>
      </c>
      <c r="D16" s="14">
        <v>28</v>
      </c>
      <c r="E16" s="116" t="s">
        <v>71</v>
      </c>
      <c r="F16" s="15">
        <v>70</v>
      </c>
      <c r="G16" s="14">
        <v>28</v>
      </c>
      <c r="H16" s="116" t="s">
        <v>71</v>
      </c>
      <c r="I16" s="15">
        <v>70</v>
      </c>
      <c r="J16" s="14">
        <v>28</v>
      </c>
      <c r="K16" s="116" t="s">
        <v>71</v>
      </c>
      <c r="L16" s="15">
        <v>70</v>
      </c>
      <c r="M16" s="14">
        <v>40</v>
      </c>
      <c r="N16" s="116" t="s">
        <v>71</v>
      </c>
      <c r="O16" s="15">
        <v>100</v>
      </c>
      <c r="P16" s="327" t="s">
        <v>143</v>
      </c>
      <c r="Q16" s="328"/>
      <c r="R16" s="329"/>
      <c r="S16" s="327" t="s">
        <v>143</v>
      </c>
      <c r="T16" s="328"/>
      <c r="U16" s="329"/>
      <c r="V16" s="327" t="s">
        <v>143</v>
      </c>
      <c r="W16" s="328"/>
      <c r="X16" s="329"/>
      <c r="Y16" s="327" t="s">
        <v>143</v>
      </c>
      <c r="Z16" s="328"/>
      <c r="AA16" s="329"/>
    </row>
    <row r="17" spans="1:27" x14ac:dyDescent="0.25">
      <c r="A17" s="320" t="s">
        <v>107</v>
      </c>
      <c r="B17" s="320"/>
      <c r="C17" s="9">
        <f>SUM(C14:C16)</f>
        <v>198</v>
      </c>
      <c r="D17" s="10">
        <f>SUM(D14:D16)</f>
        <v>89</v>
      </c>
      <c r="E17" s="114" t="s">
        <v>71</v>
      </c>
      <c r="F17" s="115">
        <f>D17/C17*100</f>
        <v>44.949494949494948</v>
      </c>
      <c r="G17" s="10">
        <f>SUM(G14:G16)</f>
        <v>89</v>
      </c>
      <c r="H17" s="114" t="s">
        <v>71</v>
      </c>
      <c r="I17" s="115">
        <f>G17/C17*100</f>
        <v>44.949494949494948</v>
      </c>
      <c r="J17" s="10">
        <f>SUM(J14:J16)</f>
        <v>120</v>
      </c>
      <c r="K17" s="114" t="s">
        <v>71</v>
      </c>
      <c r="L17" s="115">
        <f>J17/C17*100</f>
        <v>60.606060606060609</v>
      </c>
      <c r="M17" s="10">
        <f>SUM(M14:M16)</f>
        <v>171</v>
      </c>
      <c r="N17" s="114" t="s">
        <v>71</v>
      </c>
      <c r="O17" s="115">
        <f>M17/C17*100</f>
        <v>86.36363636363636</v>
      </c>
      <c r="P17" s="10">
        <f>SUM(P14:P16)</f>
        <v>0</v>
      </c>
      <c r="Q17" s="114" t="s">
        <v>71</v>
      </c>
      <c r="R17" s="115">
        <f>P17/O17*100</f>
        <v>0</v>
      </c>
      <c r="S17" s="10">
        <f>SUM(S14:S16)</f>
        <v>0</v>
      </c>
      <c r="T17" s="114" t="s">
        <v>71</v>
      </c>
      <c r="U17" s="115">
        <f>S17/O17*100</f>
        <v>0</v>
      </c>
      <c r="V17" s="10">
        <f>SUM(V14:V16)</f>
        <v>0</v>
      </c>
      <c r="W17" s="114" t="s">
        <v>71</v>
      </c>
      <c r="X17" s="115">
        <f>V17/O17*100</f>
        <v>0</v>
      </c>
      <c r="Y17" s="10">
        <f>SUM(Y14:Y16)</f>
        <v>0</v>
      </c>
      <c r="Z17" s="114" t="s">
        <v>71</v>
      </c>
      <c r="AA17" s="115">
        <f>Y17/O17*100</f>
        <v>0</v>
      </c>
    </row>
    <row r="18" spans="1:27" x14ac:dyDescent="0.25">
      <c r="A18" s="315" t="s">
        <v>6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16"/>
    </row>
    <row r="19" spans="1:27" ht="45" x14ac:dyDescent="0.25">
      <c r="A19" s="2">
        <v>4</v>
      </c>
      <c r="B19" s="5" t="str">
        <f>'Приложение № 3'!B16</f>
        <v>Омск – Русская Поляна, 
участок км 13+000 – км 73+000</v>
      </c>
      <c r="C19" s="4">
        <v>60</v>
      </c>
      <c r="D19" s="10">
        <v>31</v>
      </c>
      <c r="E19" s="114" t="s">
        <v>71</v>
      </c>
      <c r="F19" s="12">
        <v>52</v>
      </c>
      <c r="G19" s="10">
        <v>31</v>
      </c>
      <c r="H19" s="114" t="s">
        <v>71</v>
      </c>
      <c r="I19" s="12">
        <v>52</v>
      </c>
      <c r="J19" s="327" t="s">
        <v>143</v>
      </c>
      <c r="K19" s="328"/>
      <c r="L19" s="329"/>
      <c r="M19" s="327" t="s">
        <v>143</v>
      </c>
      <c r="N19" s="328"/>
      <c r="O19" s="329"/>
      <c r="P19" s="327" t="s">
        <v>143</v>
      </c>
      <c r="Q19" s="328"/>
      <c r="R19" s="329"/>
      <c r="S19" s="327" t="s">
        <v>143</v>
      </c>
      <c r="T19" s="328"/>
      <c r="U19" s="329"/>
      <c r="V19" s="10">
        <v>35</v>
      </c>
      <c r="W19" s="114" t="s">
        <v>71</v>
      </c>
      <c r="X19" s="12">
        <v>58</v>
      </c>
      <c r="Y19" s="10">
        <v>50</v>
      </c>
      <c r="Z19" s="114" t="s">
        <v>71</v>
      </c>
      <c r="AA19" s="13">
        <v>83</v>
      </c>
    </row>
    <row r="20" spans="1:27" ht="60" x14ac:dyDescent="0.25">
      <c r="A20" s="2">
        <v>5</v>
      </c>
      <c r="B20" s="17" t="str">
        <f>'Приложение № 3'!B19</f>
        <v>Новоселецк – Таврическое – Нововаршавка, 
участок км 47+700 – км 57+000</v>
      </c>
      <c r="C20" s="4">
        <v>9.3000000000000007</v>
      </c>
      <c r="D20" s="10">
        <v>0</v>
      </c>
      <c r="E20" s="114" t="s">
        <v>71</v>
      </c>
      <c r="F20" s="12">
        <v>0</v>
      </c>
      <c r="G20" s="10">
        <v>0</v>
      </c>
      <c r="H20" s="114" t="s">
        <v>71</v>
      </c>
      <c r="I20" s="12">
        <v>0</v>
      </c>
      <c r="J20" s="327" t="s">
        <v>143</v>
      </c>
      <c r="K20" s="328"/>
      <c r="L20" s="329"/>
      <c r="M20" s="327" t="s">
        <v>143</v>
      </c>
      <c r="N20" s="328"/>
      <c r="O20" s="329"/>
      <c r="P20" s="327" t="s">
        <v>143</v>
      </c>
      <c r="Q20" s="328"/>
      <c r="R20" s="329"/>
      <c r="S20" s="327" t="s">
        <v>143</v>
      </c>
      <c r="T20" s="328"/>
      <c r="U20" s="329"/>
      <c r="V20" s="10">
        <v>9.3000000000000007</v>
      </c>
      <c r="W20" s="114" t="s">
        <v>71</v>
      </c>
      <c r="X20" s="12">
        <v>100</v>
      </c>
      <c r="Y20" s="10">
        <v>9.3000000000000007</v>
      </c>
      <c r="Z20" s="114" t="s">
        <v>71</v>
      </c>
      <c r="AA20" s="13">
        <v>100</v>
      </c>
    </row>
    <row r="21" spans="1:27" ht="30" x14ac:dyDescent="0.25">
      <c r="A21" s="2">
        <v>6</v>
      </c>
      <c r="B21" s="17" t="str">
        <f>'Приложение № 3'!B20</f>
        <v>Таврическое – Сосоновское, 
участок км 0+000 – км 29+000</v>
      </c>
      <c r="C21" s="4">
        <v>29</v>
      </c>
      <c r="D21" s="327" t="s">
        <v>143</v>
      </c>
      <c r="E21" s="328"/>
      <c r="F21" s="329"/>
      <c r="G21" s="327" t="s">
        <v>143</v>
      </c>
      <c r="H21" s="328"/>
      <c r="I21" s="329"/>
      <c r="J21" s="327" t="s">
        <v>143</v>
      </c>
      <c r="K21" s="328"/>
      <c r="L21" s="329"/>
      <c r="M21" s="327" t="s">
        <v>143</v>
      </c>
      <c r="N21" s="328"/>
      <c r="O21" s="329"/>
      <c r="P21" s="10">
        <v>5</v>
      </c>
      <c r="Q21" s="114" t="s">
        <v>71</v>
      </c>
      <c r="R21" s="12">
        <v>17</v>
      </c>
      <c r="S21" s="10">
        <v>5</v>
      </c>
      <c r="T21" s="114" t="s">
        <v>71</v>
      </c>
      <c r="U21" s="12">
        <v>17</v>
      </c>
      <c r="V21" s="10">
        <v>7</v>
      </c>
      <c r="W21" s="114" t="s">
        <v>71</v>
      </c>
      <c r="X21" s="12">
        <v>24</v>
      </c>
      <c r="Y21" s="10">
        <v>7</v>
      </c>
      <c r="Z21" s="114" t="s">
        <v>71</v>
      </c>
      <c r="AA21" s="13">
        <v>24</v>
      </c>
    </row>
    <row r="22" spans="1:27" ht="45" x14ac:dyDescent="0.25">
      <c r="A22" s="2">
        <v>7</v>
      </c>
      <c r="B22" s="17" t="str">
        <f>'Приложение № 3'!B21</f>
        <v>Омск – Тара, 
участок км 47+000 – км 89+000</v>
      </c>
      <c r="C22" s="18">
        <v>42</v>
      </c>
      <c r="D22" s="10">
        <v>8</v>
      </c>
      <c r="E22" s="114" t="s">
        <v>71</v>
      </c>
      <c r="F22" s="12">
        <v>19</v>
      </c>
      <c r="G22" s="10">
        <v>8</v>
      </c>
      <c r="H22" s="114" t="s">
        <v>71</v>
      </c>
      <c r="I22" s="12">
        <v>19</v>
      </c>
      <c r="J22" s="327" t="s">
        <v>143</v>
      </c>
      <c r="K22" s="328"/>
      <c r="L22" s="329"/>
      <c r="M22" s="327" t="s">
        <v>143</v>
      </c>
      <c r="N22" s="328"/>
      <c r="O22" s="329"/>
      <c r="P22" s="327" t="s">
        <v>143</v>
      </c>
      <c r="Q22" s="328"/>
      <c r="R22" s="329"/>
      <c r="S22" s="327" t="s">
        <v>143</v>
      </c>
      <c r="T22" s="328"/>
      <c r="U22" s="329"/>
      <c r="V22" s="10">
        <v>27</v>
      </c>
      <c r="W22" s="114" t="s">
        <v>71</v>
      </c>
      <c r="X22" s="12">
        <v>64</v>
      </c>
      <c r="Y22" s="10">
        <v>42</v>
      </c>
      <c r="Z22" s="114" t="s">
        <v>71</v>
      </c>
      <c r="AA22" s="13">
        <v>100</v>
      </c>
    </row>
    <row r="23" spans="1:27" ht="60" x14ac:dyDescent="0.25">
      <c r="A23" s="2">
        <v>8</v>
      </c>
      <c r="B23" s="17" t="str">
        <f>'Приложение № 3'!B22</f>
        <v>Омск – Одесское – граница Республики Казахстан, 
участок км 18+500 – км 54+000</v>
      </c>
      <c r="C23" s="4">
        <v>35.5</v>
      </c>
      <c r="D23" s="10">
        <v>7</v>
      </c>
      <c r="E23" s="114" t="s">
        <v>71</v>
      </c>
      <c r="F23" s="12">
        <v>20</v>
      </c>
      <c r="G23" s="10">
        <v>7</v>
      </c>
      <c r="H23" s="114" t="s">
        <v>71</v>
      </c>
      <c r="I23" s="12">
        <v>20</v>
      </c>
      <c r="J23" s="327" t="s">
        <v>143</v>
      </c>
      <c r="K23" s="328"/>
      <c r="L23" s="329"/>
      <c r="M23" s="327" t="s">
        <v>143</v>
      </c>
      <c r="N23" s="328"/>
      <c r="O23" s="329"/>
      <c r="P23" s="327" t="s">
        <v>143</v>
      </c>
      <c r="Q23" s="328"/>
      <c r="R23" s="329"/>
      <c r="S23" s="327" t="s">
        <v>143</v>
      </c>
      <c r="T23" s="328"/>
      <c r="U23" s="329"/>
      <c r="V23" s="10">
        <v>7</v>
      </c>
      <c r="W23" s="114" t="s">
        <v>71</v>
      </c>
      <c r="X23" s="12">
        <v>20</v>
      </c>
      <c r="Y23" s="10">
        <v>17</v>
      </c>
      <c r="Z23" s="114" t="s">
        <v>71</v>
      </c>
      <c r="AA23" s="13">
        <v>48</v>
      </c>
    </row>
    <row r="24" spans="1:27" ht="60" x14ac:dyDescent="0.25">
      <c r="A24" s="2">
        <v>9</v>
      </c>
      <c r="B24" s="17" t="str">
        <f>'Приложение № 3'!B23</f>
        <v>Бакбасар – Азово – Шербакуль – Полтавка, 
участок км 33+500 – км 59+000</v>
      </c>
      <c r="C24" s="4">
        <v>25.5</v>
      </c>
      <c r="D24" s="10">
        <v>7</v>
      </c>
      <c r="E24" s="114" t="s">
        <v>71</v>
      </c>
      <c r="F24" s="12">
        <v>27</v>
      </c>
      <c r="G24" s="10">
        <v>7</v>
      </c>
      <c r="H24" s="114" t="s">
        <v>71</v>
      </c>
      <c r="I24" s="12">
        <v>27</v>
      </c>
      <c r="J24" s="327" t="s">
        <v>143</v>
      </c>
      <c r="K24" s="328"/>
      <c r="L24" s="329"/>
      <c r="M24" s="327" t="s">
        <v>143</v>
      </c>
      <c r="N24" s="328"/>
      <c r="O24" s="329"/>
      <c r="P24" s="327" t="s">
        <v>143</v>
      </c>
      <c r="Q24" s="328"/>
      <c r="R24" s="329"/>
      <c r="S24" s="327" t="s">
        <v>143</v>
      </c>
      <c r="T24" s="328"/>
      <c r="U24" s="329"/>
      <c r="V24" s="10">
        <v>7</v>
      </c>
      <c r="W24" s="114" t="s">
        <v>71</v>
      </c>
      <c r="X24" s="12">
        <v>27</v>
      </c>
      <c r="Y24" s="10">
        <v>15</v>
      </c>
      <c r="Z24" s="114" t="s">
        <v>71</v>
      </c>
      <c r="AA24" s="13">
        <v>59</v>
      </c>
    </row>
    <row r="25" spans="1:27" ht="60" x14ac:dyDescent="0.25">
      <c r="A25" s="2">
        <v>10</v>
      </c>
      <c r="B25" s="17" t="str">
        <f>'Приложение № 3'!B24</f>
        <v>Омск – Муромцево – Седельниково, 
участок км 13+000 – км 63+000</v>
      </c>
      <c r="C25" s="18">
        <v>50</v>
      </c>
      <c r="D25" s="10">
        <v>15</v>
      </c>
      <c r="E25" s="114" t="s">
        <v>71</v>
      </c>
      <c r="F25" s="12">
        <v>29.885057471264371</v>
      </c>
      <c r="G25" s="10">
        <v>15</v>
      </c>
      <c r="H25" s="114" t="s">
        <v>71</v>
      </c>
      <c r="I25" s="12">
        <v>29.885057471264371</v>
      </c>
      <c r="J25" s="327" t="s">
        <v>143</v>
      </c>
      <c r="K25" s="328"/>
      <c r="L25" s="329"/>
      <c r="M25" s="327" t="s">
        <v>143</v>
      </c>
      <c r="N25" s="328"/>
      <c r="O25" s="329"/>
      <c r="P25" s="327" t="s">
        <v>143</v>
      </c>
      <c r="Q25" s="328"/>
      <c r="R25" s="329"/>
      <c r="S25" s="327" t="s">
        <v>143</v>
      </c>
      <c r="T25" s="328"/>
      <c r="U25" s="329"/>
      <c r="V25" s="10">
        <v>30</v>
      </c>
      <c r="W25" s="114" t="s">
        <v>71</v>
      </c>
      <c r="X25" s="12">
        <v>60</v>
      </c>
      <c r="Y25" s="10">
        <v>40</v>
      </c>
      <c r="Z25" s="114" t="s">
        <v>71</v>
      </c>
      <c r="AA25" s="13">
        <v>80</v>
      </c>
    </row>
    <row r="26" spans="1:27" ht="45" x14ac:dyDescent="0.25">
      <c r="A26" s="2">
        <v>11</v>
      </c>
      <c r="B26" s="17" t="str">
        <f>'Приложение № 3'!B25</f>
        <v>Подъезд к с. Любино-Малороссы 
км 0+000 – км 4+700</v>
      </c>
      <c r="C26" s="4">
        <v>4.7</v>
      </c>
      <c r="D26" s="327" t="s">
        <v>143</v>
      </c>
      <c r="E26" s="328"/>
      <c r="F26" s="329"/>
      <c r="G26" s="327" t="s">
        <v>143</v>
      </c>
      <c r="H26" s="328"/>
      <c r="I26" s="329"/>
      <c r="J26" s="327" t="s">
        <v>143</v>
      </c>
      <c r="K26" s="328"/>
      <c r="L26" s="329"/>
      <c r="M26" s="327" t="s">
        <v>143</v>
      </c>
      <c r="N26" s="328"/>
      <c r="O26" s="329"/>
      <c r="P26" s="10">
        <v>0</v>
      </c>
      <c r="Q26" s="114" t="s">
        <v>71</v>
      </c>
      <c r="R26" s="12">
        <v>0</v>
      </c>
      <c r="S26" s="10">
        <v>0</v>
      </c>
      <c r="T26" s="114" t="s">
        <v>71</v>
      </c>
      <c r="U26" s="12">
        <v>0</v>
      </c>
      <c r="V26" s="10">
        <v>0</v>
      </c>
      <c r="W26" s="114" t="s">
        <v>71</v>
      </c>
      <c r="X26" s="12">
        <v>0</v>
      </c>
      <c r="Y26" s="10">
        <v>0</v>
      </c>
      <c r="Z26" s="114" t="s">
        <v>71</v>
      </c>
      <c r="AA26" s="13">
        <v>0</v>
      </c>
    </row>
    <row r="27" spans="1:27" ht="45" x14ac:dyDescent="0.25">
      <c r="A27" s="2">
        <v>12</v>
      </c>
      <c r="B27" s="17" t="str">
        <f>'Приложение № 3'!B26</f>
        <v>Любино-Малороссы – Китайлы – Политотдел 
км 0+000 – км 11+150</v>
      </c>
      <c r="C27" s="4">
        <v>11.15</v>
      </c>
      <c r="D27" s="327" t="s">
        <v>143</v>
      </c>
      <c r="E27" s="328"/>
      <c r="F27" s="329"/>
      <c r="G27" s="327" t="s">
        <v>143</v>
      </c>
      <c r="H27" s="328"/>
      <c r="I27" s="329"/>
      <c r="J27" s="327" t="s">
        <v>143</v>
      </c>
      <c r="K27" s="328"/>
      <c r="L27" s="329"/>
      <c r="M27" s="327" t="s">
        <v>143</v>
      </c>
      <c r="N27" s="328"/>
      <c r="O27" s="329"/>
      <c r="P27" s="10">
        <v>0</v>
      </c>
      <c r="Q27" s="114" t="s">
        <v>71</v>
      </c>
      <c r="R27" s="12">
        <v>0</v>
      </c>
      <c r="S27" s="10">
        <v>0</v>
      </c>
      <c r="T27" s="114" t="s">
        <v>71</v>
      </c>
      <c r="U27" s="12">
        <v>0</v>
      </c>
      <c r="V27" s="10">
        <v>0</v>
      </c>
      <c r="W27" s="114" t="s">
        <v>71</v>
      </c>
      <c r="X27" s="12">
        <v>0</v>
      </c>
      <c r="Y27" s="10">
        <v>0</v>
      </c>
      <c r="Z27" s="114" t="s">
        <v>71</v>
      </c>
      <c r="AA27" s="13">
        <v>0</v>
      </c>
    </row>
    <row r="28" spans="1:27" ht="90" x14ac:dyDescent="0.25">
      <c r="A28" s="2">
        <v>13</v>
      </c>
      <c r="B28" s="17" t="str">
        <f>'Приложение № 3'!B27</f>
        <v>Троицкое – Чукреевка ("Челябинск – Омск – Новосибирск" – "Омск – Одесское – граница Республики Казахстан") 
км 0+000 – км 14+700</v>
      </c>
      <c r="C28" s="4">
        <v>14.7</v>
      </c>
      <c r="D28" s="10">
        <v>2.5</v>
      </c>
      <c r="E28" s="114" t="s">
        <v>71</v>
      </c>
      <c r="F28" s="12">
        <v>17.006802721088434</v>
      </c>
      <c r="G28" s="10">
        <v>2.5</v>
      </c>
      <c r="H28" s="114" t="s">
        <v>71</v>
      </c>
      <c r="I28" s="12">
        <v>17.006802721088434</v>
      </c>
      <c r="J28" s="327" t="s">
        <v>143</v>
      </c>
      <c r="K28" s="328"/>
      <c r="L28" s="329"/>
      <c r="M28" s="327" t="s">
        <v>143</v>
      </c>
      <c r="N28" s="328"/>
      <c r="O28" s="329"/>
      <c r="P28" s="327" t="s">
        <v>143</v>
      </c>
      <c r="Q28" s="328"/>
      <c r="R28" s="329"/>
      <c r="S28" s="327" t="s">
        <v>143</v>
      </c>
      <c r="T28" s="328"/>
      <c r="U28" s="329"/>
      <c r="V28" s="10">
        <v>14.7</v>
      </c>
      <c r="W28" s="114" t="s">
        <v>71</v>
      </c>
      <c r="X28" s="12">
        <v>100</v>
      </c>
      <c r="Y28" s="10">
        <v>14.7</v>
      </c>
      <c r="Z28" s="114" t="s">
        <v>71</v>
      </c>
      <c r="AA28" s="13">
        <v>100</v>
      </c>
    </row>
    <row r="29" spans="1:27" ht="30" x14ac:dyDescent="0.25">
      <c r="A29" s="2">
        <v>14</v>
      </c>
      <c r="B29" s="17" t="str">
        <f>'Приложение № 3'!B28</f>
        <v>Омск – Красноярка 
км 22+000 – км 49+900</v>
      </c>
      <c r="C29" s="4">
        <v>27.9</v>
      </c>
      <c r="D29" s="10">
        <v>5</v>
      </c>
      <c r="E29" s="114" t="s">
        <v>71</v>
      </c>
      <c r="F29" s="12">
        <v>18</v>
      </c>
      <c r="G29" s="10">
        <v>5</v>
      </c>
      <c r="H29" s="114" t="s">
        <v>71</v>
      </c>
      <c r="I29" s="12">
        <v>18</v>
      </c>
      <c r="J29" s="327" t="s">
        <v>143</v>
      </c>
      <c r="K29" s="328"/>
      <c r="L29" s="329"/>
      <c r="M29" s="327" t="s">
        <v>143</v>
      </c>
      <c r="N29" s="328"/>
      <c r="O29" s="329"/>
      <c r="P29" s="327" t="s">
        <v>143</v>
      </c>
      <c r="Q29" s="328"/>
      <c r="R29" s="329"/>
      <c r="S29" s="327" t="s">
        <v>143</v>
      </c>
      <c r="T29" s="328"/>
      <c r="U29" s="329"/>
      <c r="V29" s="10">
        <v>5</v>
      </c>
      <c r="W29" s="114" t="s">
        <v>71</v>
      </c>
      <c r="X29" s="12">
        <v>18</v>
      </c>
      <c r="Y29" s="10">
        <v>15</v>
      </c>
      <c r="Z29" s="114" t="s">
        <v>71</v>
      </c>
      <c r="AA29" s="13">
        <v>53.763440860215063</v>
      </c>
    </row>
    <row r="30" spans="1:27" ht="30" x14ac:dyDescent="0.25">
      <c r="A30" s="2">
        <v>15</v>
      </c>
      <c r="B30" s="17" t="str">
        <f>'Приложение № 3'!B29</f>
        <v>Подъезд к с. Чернолучье 
км 0+000 – км 10+909</v>
      </c>
      <c r="C30" s="4">
        <v>10.909000000000001</v>
      </c>
      <c r="D30" s="10">
        <v>2</v>
      </c>
      <c r="E30" s="114" t="s">
        <v>71</v>
      </c>
      <c r="F30" s="12">
        <v>18</v>
      </c>
      <c r="G30" s="10">
        <v>2</v>
      </c>
      <c r="H30" s="114" t="s">
        <v>71</v>
      </c>
      <c r="I30" s="12">
        <v>18</v>
      </c>
      <c r="J30" s="327" t="s">
        <v>143</v>
      </c>
      <c r="K30" s="328"/>
      <c r="L30" s="329"/>
      <c r="M30" s="327" t="s">
        <v>143</v>
      </c>
      <c r="N30" s="328"/>
      <c r="O30" s="329"/>
      <c r="P30" s="327" t="s">
        <v>143</v>
      </c>
      <c r="Q30" s="328"/>
      <c r="R30" s="329"/>
      <c r="S30" s="327" t="s">
        <v>143</v>
      </c>
      <c r="T30" s="328"/>
      <c r="U30" s="329"/>
      <c r="V30" s="10">
        <v>1.97</v>
      </c>
      <c r="W30" s="114" t="s">
        <v>71</v>
      </c>
      <c r="X30" s="12">
        <v>18</v>
      </c>
      <c r="Y30" s="10">
        <v>3.88</v>
      </c>
      <c r="Z30" s="114" t="s">
        <v>71</v>
      </c>
      <c r="AA30" s="13">
        <v>36</v>
      </c>
    </row>
    <row r="31" spans="1:27" ht="60" x14ac:dyDescent="0.25">
      <c r="A31" s="2">
        <v>16</v>
      </c>
      <c r="B31" s="17" t="str">
        <f>'Приложение № 3'!B30</f>
        <v>Сыропятское – Кормиловка – Калачинск, 
участок км 31+500 – км 51+000</v>
      </c>
      <c r="C31" s="4">
        <v>19.5</v>
      </c>
      <c r="D31" s="10">
        <v>4</v>
      </c>
      <c r="E31" s="114" t="s">
        <v>71</v>
      </c>
      <c r="F31" s="12">
        <v>20.512820512820511</v>
      </c>
      <c r="G31" s="10">
        <v>4</v>
      </c>
      <c r="H31" s="114" t="s">
        <v>71</v>
      </c>
      <c r="I31" s="12">
        <v>20.512820512820511</v>
      </c>
      <c r="J31" s="327" t="s">
        <v>143</v>
      </c>
      <c r="K31" s="328"/>
      <c r="L31" s="329"/>
      <c r="M31" s="327" t="s">
        <v>143</v>
      </c>
      <c r="N31" s="328"/>
      <c r="O31" s="329"/>
      <c r="P31" s="327" t="s">
        <v>143</v>
      </c>
      <c r="Q31" s="328"/>
      <c r="R31" s="329"/>
      <c r="S31" s="327" t="s">
        <v>143</v>
      </c>
      <c r="T31" s="328"/>
      <c r="U31" s="329"/>
      <c r="V31" s="10">
        <v>3.6</v>
      </c>
      <c r="W31" s="114" t="s">
        <v>71</v>
      </c>
      <c r="X31" s="12">
        <v>18.461538461538463</v>
      </c>
      <c r="Y31" s="10">
        <v>3.24</v>
      </c>
      <c r="Z31" s="114" t="s">
        <v>71</v>
      </c>
      <c r="AA31" s="13">
        <v>16.615384615384617</v>
      </c>
    </row>
    <row r="32" spans="1:27" ht="60" x14ac:dyDescent="0.25">
      <c r="A32" s="2">
        <v>17</v>
      </c>
      <c r="B32" s="17" t="str">
        <f>'Приложение № 3'!B31</f>
        <v>Омск – Нижняя Омка – граница Новосибирской области, 
участок км 8+200 – км 66+000</v>
      </c>
      <c r="C32" s="4">
        <v>57.8</v>
      </c>
      <c r="D32" s="10">
        <v>15</v>
      </c>
      <c r="E32" s="114" t="s">
        <v>71</v>
      </c>
      <c r="F32" s="12">
        <v>25.95155709342561</v>
      </c>
      <c r="G32" s="10">
        <v>15</v>
      </c>
      <c r="H32" s="114" t="s">
        <v>71</v>
      </c>
      <c r="I32" s="12">
        <v>25.95155709342561</v>
      </c>
      <c r="J32" s="327" t="s">
        <v>143</v>
      </c>
      <c r="K32" s="328"/>
      <c r="L32" s="329"/>
      <c r="M32" s="327" t="s">
        <v>143</v>
      </c>
      <c r="N32" s="328"/>
      <c r="O32" s="329"/>
      <c r="P32" s="327" t="s">
        <v>143</v>
      </c>
      <c r="Q32" s="328"/>
      <c r="R32" s="329"/>
      <c r="S32" s="327" t="s">
        <v>143</v>
      </c>
      <c r="T32" s="328"/>
      <c r="U32" s="329"/>
      <c r="V32" s="10">
        <v>13.5</v>
      </c>
      <c r="W32" s="114" t="s">
        <v>71</v>
      </c>
      <c r="X32" s="12">
        <v>23.356401384083046</v>
      </c>
      <c r="Y32" s="10">
        <v>12.15</v>
      </c>
      <c r="Z32" s="114" t="s">
        <v>71</v>
      </c>
      <c r="AA32" s="13">
        <v>21.020761245674745</v>
      </c>
    </row>
    <row r="33" spans="1:27" ht="30" x14ac:dyDescent="0.25">
      <c r="A33" s="2">
        <v>18</v>
      </c>
      <c r="B33" s="17" t="str">
        <f>'Приложение № 3'!B32</f>
        <v>Подъезд к с. Пушкино 
км 0+000 – км 2+931</v>
      </c>
      <c r="C33" s="4">
        <v>2.931</v>
      </c>
      <c r="D33" s="327" t="s">
        <v>143</v>
      </c>
      <c r="E33" s="328"/>
      <c r="F33" s="329"/>
      <c r="G33" s="327" t="s">
        <v>143</v>
      </c>
      <c r="H33" s="328"/>
      <c r="I33" s="329"/>
      <c r="J33" s="327" t="s">
        <v>143</v>
      </c>
      <c r="K33" s="328"/>
      <c r="L33" s="329"/>
      <c r="M33" s="327" t="s">
        <v>143</v>
      </c>
      <c r="N33" s="328"/>
      <c r="O33" s="329"/>
      <c r="P33" s="10">
        <v>0</v>
      </c>
      <c r="Q33" s="114" t="s">
        <v>71</v>
      </c>
      <c r="R33" s="12">
        <v>0</v>
      </c>
      <c r="S33" s="10">
        <v>0</v>
      </c>
      <c r="T33" s="114" t="s">
        <v>71</v>
      </c>
      <c r="U33" s="12">
        <v>0</v>
      </c>
      <c r="V33" s="10">
        <v>0</v>
      </c>
      <c r="W33" s="114" t="s">
        <v>71</v>
      </c>
      <c r="X33" s="12">
        <v>0</v>
      </c>
      <c r="Y33" s="10">
        <v>0</v>
      </c>
      <c r="Z33" s="114" t="s">
        <v>71</v>
      </c>
      <c r="AA33" s="13">
        <v>0</v>
      </c>
    </row>
    <row r="34" spans="1:27" ht="30" x14ac:dyDescent="0.25">
      <c r="A34" s="2">
        <v>19</v>
      </c>
      <c r="B34" s="17" t="str">
        <f>'Приложение № 3'!B33</f>
        <v>Подъезд к пос. Ростовка 
км 0+000 – км 1+630</v>
      </c>
      <c r="C34" s="4">
        <v>1.63</v>
      </c>
      <c r="D34" s="327" t="s">
        <v>143</v>
      </c>
      <c r="E34" s="328"/>
      <c r="F34" s="329"/>
      <c r="G34" s="327" t="s">
        <v>143</v>
      </c>
      <c r="H34" s="328"/>
      <c r="I34" s="329"/>
      <c r="J34" s="327" t="s">
        <v>143</v>
      </c>
      <c r="K34" s="328"/>
      <c r="L34" s="329"/>
      <c r="M34" s="327" t="s">
        <v>143</v>
      </c>
      <c r="N34" s="328"/>
      <c r="O34" s="329"/>
      <c r="P34" s="10">
        <v>0</v>
      </c>
      <c r="Q34" s="114" t="s">
        <v>71</v>
      </c>
      <c r="R34" s="12">
        <v>0</v>
      </c>
      <c r="S34" s="10">
        <v>0</v>
      </c>
      <c r="T34" s="114" t="s">
        <v>71</v>
      </c>
      <c r="U34" s="12">
        <v>0</v>
      </c>
      <c r="V34" s="10">
        <v>0</v>
      </c>
      <c r="W34" s="114" t="s">
        <v>71</v>
      </c>
      <c r="X34" s="12">
        <v>0</v>
      </c>
      <c r="Y34" s="10">
        <v>0</v>
      </c>
      <c r="Z34" s="114" t="s">
        <v>71</v>
      </c>
      <c r="AA34" s="13">
        <v>0</v>
      </c>
    </row>
    <row r="35" spans="1:27" ht="45" x14ac:dyDescent="0.25">
      <c r="A35" s="2">
        <v>20</v>
      </c>
      <c r="B35" s="17" t="str">
        <f>'Приложение № 3'!B34</f>
        <v>Подъезд к раб. пос. Крутая Горка 
км 0+000 – км 16+086</v>
      </c>
      <c r="C35" s="4">
        <v>16.085999999999999</v>
      </c>
      <c r="D35" s="327" t="s">
        <v>143</v>
      </c>
      <c r="E35" s="328"/>
      <c r="F35" s="329"/>
      <c r="G35" s="327" t="s">
        <v>143</v>
      </c>
      <c r="H35" s="328"/>
      <c r="I35" s="329"/>
      <c r="J35" s="327" t="s">
        <v>143</v>
      </c>
      <c r="K35" s="328"/>
      <c r="L35" s="329"/>
      <c r="M35" s="327" t="s">
        <v>143</v>
      </c>
      <c r="N35" s="328"/>
      <c r="O35" s="329"/>
      <c r="P35" s="10">
        <v>2</v>
      </c>
      <c r="Q35" s="114" t="s">
        <v>71</v>
      </c>
      <c r="R35" s="12">
        <v>12</v>
      </c>
      <c r="S35" s="10">
        <v>2</v>
      </c>
      <c r="T35" s="114" t="s">
        <v>71</v>
      </c>
      <c r="U35" s="12">
        <v>12</v>
      </c>
      <c r="V35" s="10">
        <v>1.8</v>
      </c>
      <c r="W35" s="114" t="s">
        <v>71</v>
      </c>
      <c r="X35" s="12">
        <v>11</v>
      </c>
      <c r="Y35" s="10">
        <v>1.62</v>
      </c>
      <c r="Z35" s="114" t="s">
        <v>71</v>
      </c>
      <c r="AA35" s="13">
        <v>10</v>
      </c>
    </row>
    <row r="36" spans="1:27" ht="45" x14ac:dyDescent="0.25">
      <c r="A36" s="2">
        <v>21</v>
      </c>
      <c r="B36" s="17" t="str">
        <f>'Приложение № 3'!B35</f>
        <v>Подъезд к деревне Большекулачье 
км 0+000 – км 1+000</v>
      </c>
      <c r="C36" s="18">
        <v>1</v>
      </c>
      <c r="D36" s="327" t="s">
        <v>143</v>
      </c>
      <c r="E36" s="328"/>
      <c r="F36" s="329"/>
      <c r="G36" s="327" t="s">
        <v>143</v>
      </c>
      <c r="H36" s="328"/>
      <c r="I36" s="329"/>
      <c r="J36" s="327" t="s">
        <v>143</v>
      </c>
      <c r="K36" s="328"/>
      <c r="L36" s="329"/>
      <c r="M36" s="327" t="s">
        <v>143</v>
      </c>
      <c r="N36" s="328"/>
      <c r="O36" s="329"/>
      <c r="P36" s="10">
        <v>0</v>
      </c>
      <c r="Q36" s="114" t="s">
        <v>71</v>
      </c>
      <c r="R36" s="12">
        <v>0</v>
      </c>
      <c r="S36" s="10">
        <v>0</v>
      </c>
      <c r="T36" s="114" t="s">
        <v>71</v>
      </c>
      <c r="U36" s="12">
        <v>0</v>
      </c>
      <c r="V36" s="10">
        <v>0</v>
      </c>
      <c r="W36" s="114" t="s">
        <v>71</v>
      </c>
      <c r="X36" s="12">
        <v>0</v>
      </c>
      <c r="Y36" s="10">
        <v>0</v>
      </c>
      <c r="Z36" s="114" t="s">
        <v>71</v>
      </c>
      <c r="AA36" s="13">
        <v>0</v>
      </c>
    </row>
    <row r="37" spans="1:27" ht="30" x14ac:dyDescent="0.25">
      <c r="A37" s="2">
        <v>22</v>
      </c>
      <c r="B37" s="17" t="str">
        <f>'Приложение № 3'!B36</f>
        <v>Подъезд к с. Ульяновка 
км 0+000 – км 4+612</v>
      </c>
      <c r="C37" s="4">
        <v>4.6120000000000001</v>
      </c>
      <c r="D37" s="327" t="s">
        <v>143</v>
      </c>
      <c r="E37" s="328"/>
      <c r="F37" s="329"/>
      <c r="G37" s="327" t="s">
        <v>143</v>
      </c>
      <c r="H37" s="328"/>
      <c r="I37" s="329"/>
      <c r="J37" s="327" t="s">
        <v>143</v>
      </c>
      <c r="K37" s="328"/>
      <c r="L37" s="329"/>
      <c r="M37" s="327" t="s">
        <v>143</v>
      </c>
      <c r="N37" s="328"/>
      <c r="O37" s="329"/>
      <c r="P37" s="10">
        <v>0</v>
      </c>
      <c r="Q37" s="114" t="s">
        <v>71</v>
      </c>
      <c r="R37" s="12">
        <v>0</v>
      </c>
      <c r="S37" s="10">
        <v>0</v>
      </c>
      <c r="T37" s="114" t="s">
        <v>71</v>
      </c>
      <c r="U37" s="12">
        <v>0</v>
      </c>
      <c r="V37" s="10">
        <v>0</v>
      </c>
      <c r="W37" s="114" t="s">
        <v>71</v>
      </c>
      <c r="X37" s="12">
        <v>0</v>
      </c>
      <c r="Y37" s="10">
        <v>0</v>
      </c>
      <c r="Z37" s="114" t="s">
        <v>71</v>
      </c>
      <c r="AA37" s="13">
        <v>0</v>
      </c>
    </row>
    <row r="38" spans="1:27" ht="45" x14ac:dyDescent="0.25">
      <c r="A38" s="2">
        <v>23</v>
      </c>
      <c r="B38" s="17" t="str">
        <f>'Приложение № 3'!B37</f>
        <v>Подъезд к деревне Подгородка 
км 0+000 – км 8+200</v>
      </c>
      <c r="C38" s="4">
        <v>8.1999999999999993</v>
      </c>
      <c r="D38" s="327" t="s">
        <v>143</v>
      </c>
      <c r="E38" s="328"/>
      <c r="F38" s="329"/>
      <c r="G38" s="327" t="s">
        <v>143</v>
      </c>
      <c r="H38" s="328"/>
      <c r="I38" s="329"/>
      <c r="J38" s="327" t="s">
        <v>143</v>
      </c>
      <c r="K38" s="328"/>
      <c r="L38" s="329"/>
      <c r="M38" s="327" t="s">
        <v>143</v>
      </c>
      <c r="N38" s="328"/>
      <c r="O38" s="329"/>
      <c r="P38" s="10">
        <v>0</v>
      </c>
      <c r="Q38" s="114" t="s">
        <v>71</v>
      </c>
      <c r="R38" s="12">
        <v>0</v>
      </c>
      <c r="S38" s="10">
        <v>0</v>
      </c>
      <c r="T38" s="114" t="s">
        <v>71</v>
      </c>
      <c r="U38" s="12">
        <v>0</v>
      </c>
      <c r="V38" s="10">
        <v>8.1999999999999993</v>
      </c>
      <c r="W38" s="114" t="s">
        <v>71</v>
      </c>
      <c r="X38" s="12">
        <v>100</v>
      </c>
      <c r="Y38" s="10">
        <v>8.1999999999999993</v>
      </c>
      <c r="Z38" s="114" t="s">
        <v>71</v>
      </c>
      <c r="AA38" s="13">
        <v>100</v>
      </c>
    </row>
    <row r="39" spans="1:27" ht="30" x14ac:dyDescent="0.25">
      <c r="A39" s="2">
        <v>24</v>
      </c>
      <c r="B39" s="17" t="str">
        <f>'Приложение № 3'!B38</f>
        <v>Подъезд к деревне Половинка 
км 0+000 – км 16+000</v>
      </c>
      <c r="C39" s="4">
        <v>16</v>
      </c>
      <c r="D39" s="327" t="s">
        <v>143</v>
      </c>
      <c r="E39" s="328"/>
      <c r="F39" s="329"/>
      <c r="G39" s="327" t="s">
        <v>143</v>
      </c>
      <c r="H39" s="328"/>
      <c r="I39" s="329"/>
      <c r="J39" s="327" t="s">
        <v>143</v>
      </c>
      <c r="K39" s="328"/>
      <c r="L39" s="329"/>
      <c r="M39" s="327" t="s">
        <v>143</v>
      </c>
      <c r="N39" s="328"/>
      <c r="O39" s="329"/>
      <c r="P39" s="10">
        <v>3.5</v>
      </c>
      <c r="Q39" s="114" t="s">
        <v>71</v>
      </c>
      <c r="R39" s="12">
        <v>21.875</v>
      </c>
      <c r="S39" s="10">
        <v>3.5</v>
      </c>
      <c r="T39" s="114" t="s">
        <v>71</v>
      </c>
      <c r="U39" s="12">
        <v>21.875</v>
      </c>
      <c r="V39" s="10">
        <v>2.4</v>
      </c>
      <c r="W39" s="114" t="s">
        <v>71</v>
      </c>
      <c r="X39" s="12">
        <v>15</v>
      </c>
      <c r="Y39" s="10">
        <v>0.8</v>
      </c>
      <c r="Z39" s="114" t="s">
        <v>71</v>
      </c>
      <c r="AA39" s="13">
        <v>5</v>
      </c>
    </row>
    <row r="40" spans="1:27" ht="30" x14ac:dyDescent="0.25">
      <c r="A40" s="2">
        <v>25</v>
      </c>
      <c r="B40" s="17" t="str">
        <f>'Приложение № 3'!B39</f>
        <v>Подъезд к деревне Калачево 
км 0+000 – км 3+346</v>
      </c>
      <c r="C40" s="4">
        <v>3.3460000000000001</v>
      </c>
      <c r="D40" s="327" t="s">
        <v>143</v>
      </c>
      <c r="E40" s="328"/>
      <c r="F40" s="329"/>
      <c r="G40" s="327" t="s">
        <v>143</v>
      </c>
      <c r="H40" s="328"/>
      <c r="I40" s="329"/>
      <c r="J40" s="327" t="s">
        <v>143</v>
      </c>
      <c r="K40" s="328"/>
      <c r="L40" s="329"/>
      <c r="M40" s="327" t="s">
        <v>143</v>
      </c>
      <c r="N40" s="328"/>
      <c r="O40" s="329"/>
      <c r="P40" s="10">
        <v>0</v>
      </c>
      <c r="Q40" s="114" t="s">
        <v>71</v>
      </c>
      <c r="R40" s="12">
        <v>0</v>
      </c>
      <c r="S40" s="10">
        <v>0</v>
      </c>
      <c r="T40" s="114" t="s">
        <v>71</v>
      </c>
      <c r="U40" s="12">
        <v>0</v>
      </c>
      <c r="V40" s="10">
        <v>0</v>
      </c>
      <c r="W40" s="114" t="s">
        <v>71</v>
      </c>
      <c r="X40" s="12">
        <v>0</v>
      </c>
      <c r="Y40" s="10">
        <v>0</v>
      </c>
      <c r="Z40" s="114" t="s">
        <v>71</v>
      </c>
      <c r="AA40" s="13">
        <v>0</v>
      </c>
    </row>
    <row r="41" spans="1:27" ht="30" x14ac:dyDescent="0.25">
      <c r="A41" s="2">
        <v>26</v>
      </c>
      <c r="B41" s="17" t="str">
        <f>'Приложение № 3'!B40</f>
        <v>Подъезд к деревне Ракитинка 
км 0+000 – км 0+800</v>
      </c>
      <c r="C41" s="4">
        <v>0.8</v>
      </c>
      <c r="D41" s="327" t="s">
        <v>143</v>
      </c>
      <c r="E41" s="328"/>
      <c r="F41" s="329"/>
      <c r="G41" s="327" t="s">
        <v>143</v>
      </c>
      <c r="H41" s="328"/>
      <c r="I41" s="329"/>
      <c r="J41" s="327" t="s">
        <v>143</v>
      </c>
      <c r="K41" s="328"/>
      <c r="L41" s="329"/>
      <c r="M41" s="327" t="s">
        <v>143</v>
      </c>
      <c r="N41" s="328"/>
      <c r="O41" s="329"/>
      <c r="P41" s="10">
        <v>0</v>
      </c>
      <c r="Q41" s="114" t="s">
        <v>71</v>
      </c>
      <c r="R41" s="12">
        <v>0</v>
      </c>
      <c r="S41" s="10">
        <v>0</v>
      </c>
      <c r="T41" s="114" t="s">
        <v>71</v>
      </c>
      <c r="U41" s="12">
        <v>0</v>
      </c>
      <c r="V41" s="10">
        <v>0</v>
      </c>
      <c r="W41" s="114" t="s">
        <v>71</v>
      </c>
      <c r="X41" s="12">
        <v>0</v>
      </c>
      <c r="Y41" s="10">
        <v>0</v>
      </c>
      <c r="Z41" s="114" t="s">
        <v>71</v>
      </c>
      <c r="AA41" s="13">
        <v>0</v>
      </c>
    </row>
    <row r="42" spans="1:27" ht="30" x14ac:dyDescent="0.25">
      <c r="A42" s="2">
        <v>27</v>
      </c>
      <c r="B42" s="17" t="str">
        <f>'Приложение № 3'!B41</f>
        <v>Магистральный – Ребровка 
км 0+000 – км 3+590</v>
      </c>
      <c r="C42" s="4">
        <v>3.59</v>
      </c>
      <c r="D42" s="327" t="s">
        <v>143</v>
      </c>
      <c r="E42" s="328"/>
      <c r="F42" s="329"/>
      <c r="G42" s="327" t="s">
        <v>143</v>
      </c>
      <c r="H42" s="328"/>
      <c r="I42" s="329"/>
      <c r="J42" s="327" t="s">
        <v>143</v>
      </c>
      <c r="K42" s="328"/>
      <c r="L42" s="329"/>
      <c r="M42" s="327" t="s">
        <v>143</v>
      </c>
      <c r="N42" s="328"/>
      <c r="O42" s="329"/>
      <c r="P42" s="10">
        <v>0.6</v>
      </c>
      <c r="Q42" s="114" t="s">
        <v>71</v>
      </c>
      <c r="R42" s="12">
        <v>16.713091922005571</v>
      </c>
      <c r="S42" s="10">
        <v>0.6</v>
      </c>
      <c r="T42" s="114" t="s">
        <v>71</v>
      </c>
      <c r="U42" s="12">
        <v>16.713091922005571</v>
      </c>
      <c r="V42" s="10">
        <v>0.6</v>
      </c>
      <c r="W42" s="114" t="s">
        <v>71</v>
      </c>
      <c r="X42" s="12">
        <v>16.713091922005571</v>
      </c>
      <c r="Y42" s="10">
        <v>0.6</v>
      </c>
      <c r="Z42" s="114" t="s">
        <v>71</v>
      </c>
      <c r="AA42" s="13">
        <v>16.713091922005571</v>
      </c>
    </row>
    <row r="43" spans="1:27" ht="30" x14ac:dyDescent="0.25">
      <c r="A43" s="2">
        <v>28</v>
      </c>
      <c r="B43" s="17" t="str">
        <f>'Приложение № 3'!B42</f>
        <v>Лузино – Пятилетка 
км 0+000 – км 5+407</v>
      </c>
      <c r="C43" s="4">
        <v>5.407</v>
      </c>
      <c r="D43" s="327" t="s">
        <v>143</v>
      </c>
      <c r="E43" s="328"/>
      <c r="F43" s="329"/>
      <c r="G43" s="327" t="s">
        <v>143</v>
      </c>
      <c r="H43" s="328"/>
      <c r="I43" s="329"/>
      <c r="J43" s="327" t="s">
        <v>143</v>
      </c>
      <c r="K43" s="328"/>
      <c r="L43" s="329"/>
      <c r="M43" s="327" t="s">
        <v>143</v>
      </c>
      <c r="N43" s="328"/>
      <c r="O43" s="329"/>
      <c r="P43" s="10">
        <v>0</v>
      </c>
      <c r="Q43" s="114" t="s">
        <v>71</v>
      </c>
      <c r="R43" s="12">
        <v>0</v>
      </c>
      <c r="S43" s="10">
        <v>0</v>
      </c>
      <c r="T43" s="114" t="s">
        <v>71</v>
      </c>
      <c r="U43" s="12">
        <v>0</v>
      </c>
      <c r="V43" s="10">
        <v>0</v>
      </c>
      <c r="W43" s="114" t="s">
        <v>71</v>
      </c>
      <c r="X43" s="12">
        <v>0</v>
      </c>
      <c r="Y43" s="10">
        <v>0</v>
      </c>
      <c r="Z43" s="114" t="s">
        <v>71</v>
      </c>
      <c r="AA43" s="13">
        <v>0</v>
      </c>
    </row>
    <row r="44" spans="1:27" ht="30" x14ac:dyDescent="0.25">
      <c r="A44" s="2">
        <v>29</v>
      </c>
      <c r="B44" s="17" t="str">
        <f>'Приложение № 3'!B43</f>
        <v>Ачаирский – Комсомол 
км 0+000 – км 4+340</v>
      </c>
      <c r="C44" s="4">
        <v>4.34</v>
      </c>
      <c r="D44" s="327" t="s">
        <v>143</v>
      </c>
      <c r="E44" s="328"/>
      <c r="F44" s="329"/>
      <c r="G44" s="327" t="s">
        <v>143</v>
      </c>
      <c r="H44" s="328"/>
      <c r="I44" s="329"/>
      <c r="J44" s="327" t="s">
        <v>143</v>
      </c>
      <c r="K44" s="328"/>
      <c r="L44" s="329"/>
      <c r="M44" s="327" t="s">
        <v>143</v>
      </c>
      <c r="N44" s="328"/>
      <c r="O44" s="329"/>
      <c r="P44" s="10">
        <v>0</v>
      </c>
      <c r="Q44" s="114" t="s">
        <v>71</v>
      </c>
      <c r="R44" s="12">
        <v>0</v>
      </c>
      <c r="S44" s="10">
        <v>0</v>
      </c>
      <c r="T44" s="114" t="s">
        <v>71</v>
      </c>
      <c r="U44" s="12">
        <v>0</v>
      </c>
      <c r="V44" s="10">
        <v>0</v>
      </c>
      <c r="W44" s="114" t="s">
        <v>71</v>
      </c>
      <c r="X44" s="12">
        <v>0</v>
      </c>
      <c r="Y44" s="10">
        <v>0</v>
      </c>
      <c r="Z44" s="114" t="s">
        <v>71</v>
      </c>
      <c r="AA44" s="13">
        <v>0</v>
      </c>
    </row>
    <row r="45" spans="1:27" ht="30" x14ac:dyDescent="0.25">
      <c r="A45" s="2">
        <v>30</v>
      </c>
      <c r="B45" s="17" t="str">
        <f>'Приложение № 3'!B44</f>
        <v>Поповка – Мирная Долина 
км 0+000 – км 4+515</v>
      </c>
      <c r="C45" s="4">
        <v>4.5149999999999997</v>
      </c>
      <c r="D45" s="327" t="s">
        <v>143</v>
      </c>
      <c r="E45" s="328"/>
      <c r="F45" s="329"/>
      <c r="G45" s="327" t="s">
        <v>143</v>
      </c>
      <c r="H45" s="328"/>
      <c r="I45" s="329"/>
      <c r="J45" s="327" t="s">
        <v>143</v>
      </c>
      <c r="K45" s="328"/>
      <c r="L45" s="329"/>
      <c r="M45" s="327" t="s">
        <v>143</v>
      </c>
      <c r="N45" s="328"/>
      <c r="O45" s="329"/>
      <c r="P45" s="10">
        <v>0.5</v>
      </c>
      <c r="Q45" s="114" t="s">
        <v>71</v>
      </c>
      <c r="R45" s="12">
        <v>11.07419712070875</v>
      </c>
      <c r="S45" s="10">
        <v>0.5</v>
      </c>
      <c r="T45" s="114" t="s">
        <v>71</v>
      </c>
      <c r="U45" s="12">
        <v>11.07419712070875</v>
      </c>
      <c r="V45" s="10">
        <v>0.45</v>
      </c>
      <c r="W45" s="114" t="s">
        <v>71</v>
      </c>
      <c r="X45" s="12">
        <v>9.966777408637876</v>
      </c>
      <c r="Y45" s="10">
        <v>0.40500000000000003</v>
      </c>
      <c r="Z45" s="114" t="s">
        <v>71</v>
      </c>
      <c r="AA45" s="13">
        <v>8.9700996677740878</v>
      </c>
    </row>
    <row r="46" spans="1:27" ht="75" x14ac:dyDescent="0.25">
      <c r="A46" s="2">
        <v>31</v>
      </c>
      <c r="B46" s="17" t="str">
        <f>'Приложение № 3'!B45</f>
        <v>Любинский – Красный Яр ("Тюмень – Ялуторовск – Ишим – Омск" – "Любинский – Марьяновка") 
км 0+000 – км 14+650</v>
      </c>
      <c r="C46" s="4">
        <v>14.65</v>
      </c>
      <c r="D46" s="10">
        <v>3.6625000000000001</v>
      </c>
      <c r="E46" s="114" t="s">
        <v>71</v>
      </c>
      <c r="F46" s="12">
        <v>25</v>
      </c>
      <c r="G46" s="10">
        <v>3.6625000000000001</v>
      </c>
      <c r="H46" s="114" t="s">
        <v>71</v>
      </c>
      <c r="I46" s="12">
        <v>25</v>
      </c>
      <c r="J46" s="327" t="s">
        <v>143</v>
      </c>
      <c r="K46" s="328"/>
      <c r="L46" s="329"/>
      <c r="M46" s="327" t="s">
        <v>143</v>
      </c>
      <c r="N46" s="328"/>
      <c r="O46" s="329"/>
      <c r="P46" s="327" t="s">
        <v>143</v>
      </c>
      <c r="Q46" s="328"/>
      <c r="R46" s="329"/>
      <c r="S46" s="327" t="s">
        <v>143</v>
      </c>
      <c r="T46" s="328"/>
      <c r="U46" s="329"/>
      <c r="V46" s="10">
        <v>3.2962500000000001</v>
      </c>
      <c r="W46" s="114" t="s">
        <v>71</v>
      </c>
      <c r="X46" s="12">
        <v>22.5</v>
      </c>
      <c r="Y46" s="10">
        <v>2.9666250000000001</v>
      </c>
      <c r="Z46" s="114" t="s">
        <v>71</v>
      </c>
      <c r="AA46" s="13">
        <v>20.25</v>
      </c>
    </row>
    <row r="47" spans="1:27" ht="60" x14ac:dyDescent="0.25">
      <c r="A47" s="2">
        <v>32</v>
      </c>
      <c r="B47" s="17" t="str">
        <f>'Приложение № 3'!B46</f>
        <v>Подъезд к Большекулачинскому дому-интернату 
км 0+000 – км 5+700</v>
      </c>
      <c r="C47" s="4">
        <v>5.7</v>
      </c>
      <c r="D47" s="327" t="s">
        <v>143</v>
      </c>
      <c r="E47" s="328"/>
      <c r="F47" s="329"/>
      <c r="G47" s="327" t="s">
        <v>143</v>
      </c>
      <c r="H47" s="328"/>
      <c r="I47" s="329"/>
      <c r="J47" s="327" t="s">
        <v>143</v>
      </c>
      <c r="K47" s="328"/>
      <c r="L47" s="329"/>
      <c r="M47" s="327" t="s">
        <v>143</v>
      </c>
      <c r="N47" s="328"/>
      <c r="O47" s="329"/>
      <c r="P47" s="10">
        <v>0</v>
      </c>
      <c r="Q47" s="114" t="s">
        <v>71</v>
      </c>
      <c r="R47" s="12">
        <v>0</v>
      </c>
      <c r="S47" s="10">
        <v>0</v>
      </c>
      <c r="T47" s="114" t="s">
        <v>71</v>
      </c>
      <c r="U47" s="12">
        <v>0</v>
      </c>
      <c r="V47" s="10">
        <v>0</v>
      </c>
      <c r="W47" s="114" t="s">
        <v>71</v>
      </c>
      <c r="X47" s="12">
        <v>0</v>
      </c>
      <c r="Y47" s="10">
        <v>0</v>
      </c>
      <c r="Z47" s="114" t="s">
        <v>71</v>
      </c>
      <c r="AA47" s="13">
        <v>0</v>
      </c>
    </row>
    <row r="48" spans="1:27" ht="45" x14ac:dyDescent="0.25">
      <c r="A48" s="2">
        <v>33</v>
      </c>
      <c r="B48" s="17" t="str">
        <f>'Приложение № 3'!B47</f>
        <v>Подъезд к Андреевскому дому-интернату 
км 0+000 – км 2+500</v>
      </c>
      <c r="C48" s="4">
        <v>2.5</v>
      </c>
      <c r="D48" s="327" t="s">
        <v>143</v>
      </c>
      <c r="E48" s="328"/>
      <c r="F48" s="329"/>
      <c r="G48" s="327" t="s">
        <v>143</v>
      </c>
      <c r="H48" s="328"/>
      <c r="I48" s="329"/>
      <c r="J48" s="327" t="s">
        <v>143</v>
      </c>
      <c r="K48" s="328"/>
      <c r="L48" s="329"/>
      <c r="M48" s="327" t="s">
        <v>143</v>
      </c>
      <c r="N48" s="328"/>
      <c r="O48" s="329"/>
      <c r="P48" s="10">
        <v>0</v>
      </c>
      <c r="Q48" s="114" t="s">
        <v>71</v>
      </c>
      <c r="R48" s="12">
        <v>0</v>
      </c>
      <c r="S48" s="10">
        <v>0</v>
      </c>
      <c r="T48" s="114" t="s">
        <v>71</v>
      </c>
      <c r="U48" s="12">
        <v>0</v>
      </c>
      <c r="V48" s="10">
        <v>0</v>
      </c>
      <c r="W48" s="114" t="s">
        <v>71</v>
      </c>
      <c r="X48" s="12">
        <v>0</v>
      </c>
      <c r="Y48" s="10">
        <v>0</v>
      </c>
      <c r="Z48" s="114" t="s">
        <v>71</v>
      </c>
      <c r="AA48" s="13">
        <v>0</v>
      </c>
    </row>
    <row r="49" spans="1:27" ht="45" x14ac:dyDescent="0.25">
      <c r="A49" s="2">
        <v>34</v>
      </c>
      <c r="B49" s="17" t="str">
        <f>'Приложение № 3'!B48</f>
        <v>Подъезд к Пушкинскому дому-интернату 
км 0+000 – км 3+400</v>
      </c>
      <c r="C49" s="4">
        <v>3.4</v>
      </c>
      <c r="D49" s="327" t="s">
        <v>143</v>
      </c>
      <c r="E49" s="328"/>
      <c r="F49" s="329"/>
      <c r="G49" s="327" t="s">
        <v>143</v>
      </c>
      <c r="H49" s="328"/>
      <c r="I49" s="329"/>
      <c r="J49" s="327" t="s">
        <v>143</v>
      </c>
      <c r="K49" s="328"/>
      <c r="L49" s="329"/>
      <c r="M49" s="327" t="s">
        <v>143</v>
      </c>
      <c r="N49" s="328"/>
      <c r="O49" s="329"/>
      <c r="P49" s="10">
        <v>0</v>
      </c>
      <c r="Q49" s="114" t="s">
        <v>71</v>
      </c>
      <c r="R49" s="12">
        <v>0</v>
      </c>
      <c r="S49" s="10">
        <v>0</v>
      </c>
      <c r="T49" s="114" t="s">
        <v>71</v>
      </c>
      <c r="U49" s="12">
        <v>0</v>
      </c>
      <c r="V49" s="10">
        <v>0</v>
      </c>
      <c r="W49" s="114" t="s">
        <v>71</v>
      </c>
      <c r="X49" s="12">
        <v>0</v>
      </c>
      <c r="Y49" s="10">
        <v>0</v>
      </c>
      <c r="Z49" s="114" t="s">
        <v>71</v>
      </c>
      <c r="AA49" s="13">
        <v>0</v>
      </c>
    </row>
    <row r="50" spans="1:27" ht="45" x14ac:dyDescent="0.25">
      <c r="A50" s="2">
        <v>35</v>
      </c>
      <c r="B50" s="17" t="str">
        <f>'Приложение № 3'!B49</f>
        <v>Подъезд к раб. пос. Кормиловка 
км 0+000 – км 3+400</v>
      </c>
      <c r="C50" s="4">
        <v>3.4</v>
      </c>
      <c r="D50" s="327" t="s">
        <v>143</v>
      </c>
      <c r="E50" s="328"/>
      <c r="F50" s="329"/>
      <c r="G50" s="327" t="s">
        <v>143</v>
      </c>
      <c r="H50" s="328"/>
      <c r="I50" s="329"/>
      <c r="J50" s="327" t="s">
        <v>143</v>
      </c>
      <c r="K50" s="328"/>
      <c r="L50" s="329"/>
      <c r="M50" s="327" t="s">
        <v>143</v>
      </c>
      <c r="N50" s="328"/>
      <c r="O50" s="329"/>
      <c r="P50" s="10">
        <v>1</v>
      </c>
      <c r="Q50" s="114" t="s">
        <v>71</v>
      </c>
      <c r="R50" s="12">
        <v>29.411764705882355</v>
      </c>
      <c r="S50" s="10">
        <v>1</v>
      </c>
      <c r="T50" s="114" t="s">
        <v>71</v>
      </c>
      <c r="U50" s="12">
        <v>29.411764705882355</v>
      </c>
      <c r="V50" s="10">
        <v>0.9</v>
      </c>
      <c r="W50" s="114" t="s">
        <v>71</v>
      </c>
      <c r="X50" s="12">
        <v>26.47058823529412</v>
      </c>
      <c r="Y50" s="10">
        <v>0.81</v>
      </c>
      <c r="Z50" s="114" t="s">
        <v>71</v>
      </c>
      <c r="AA50" s="13">
        <v>23.823529411764707</v>
      </c>
    </row>
    <row r="51" spans="1:27" ht="45" x14ac:dyDescent="0.25">
      <c r="A51" s="2">
        <v>36</v>
      </c>
      <c r="B51" s="17" t="str">
        <f>'Приложение № 3'!B50</f>
        <v>"Омск – Русская Поляна" – Звонарев Кут 
км 0+000 – км 9+318</v>
      </c>
      <c r="C51" s="4">
        <v>9.3179999999999996</v>
      </c>
      <c r="D51" s="327" t="s">
        <v>143</v>
      </c>
      <c r="E51" s="328"/>
      <c r="F51" s="329"/>
      <c r="G51" s="327" t="s">
        <v>143</v>
      </c>
      <c r="H51" s="328"/>
      <c r="I51" s="329"/>
      <c r="J51" s="327" t="s">
        <v>143</v>
      </c>
      <c r="K51" s="328"/>
      <c r="L51" s="329"/>
      <c r="M51" s="327" t="s">
        <v>143</v>
      </c>
      <c r="N51" s="328"/>
      <c r="O51" s="329"/>
      <c r="P51" s="10">
        <v>2</v>
      </c>
      <c r="Q51" s="114" t="s">
        <v>71</v>
      </c>
      <c r="R51" s="12">
        <v>21.4638334406525</v>
      </c>
      <c r="S51" s="10">
        <v>2</v>
      </c>
      <c r="T51" s="114" t="s">
        <v>71</v>
      </c>
      <c r="U51" s="12">
        <v>21.4638334406525</v>
      </c>
      <c r="V51" s="10">
        <v>1.8</v>
      </c>
      <c r="W51" s="114" t="s">
        <v>71</v>
      </c>
      <c r="X51" s="12">
        <v>19.317450096587251</v>
      </c>
      <c r="Y51" s="10">
        <v>1.62</v>
      </c>
      <c r="Z51" s="114" t="s">
        <v>71</v>
      </c>
      <c r="AA51" s="13">
        <v>17.385705086928528</v>
      </c>
    </row>
    <row r="52" spans="1:27" x14ac:dyDescent="0.25">
      <c r="A52" s="320" t="s">
        <v>107</v>
      </c>
      <c r="B52" s="320"/>
      <c r="C52" s="26">
        <f>SUM(C19:C51)</f>
        <v>509.38399999999979</v>
      </c>
      <c r="D52" s="10">
        <f>SUM(D19:D51)</f>
        <v>100.16249999999999</v>
      </c>
      <c r="E52" s="114" t="s">
        <v>71</v>
      </c>
      <c r="F52" s="197">
        <f>D52/C52*100</f>
        <v>19.663456253042899</v>
      </c>
      <c r="G52" s="10">
        <f>SUM(G19:G51)</f>
        <v>100.16249999999999</v>
      </c>
      <c r="H52" s="114" t="s">
        <v>71</v>
      </c>
      <c r="I52" s="197">
        <f>G52/C52*100</f>
        <v>19.663456253042899</v>
      </c>
      <c r="J52" s="10">
        <f>SUM(J19:J51)</f>
        <v>0</v>
      </c>
      <c r="K52" s="114" t="s">
        <v>71</v>
      </c>
      <c r="L52" s="115">
        <f>J52/C52*100</f>
        <v>0</v>
      </c>
      <c r="M52" s="10">
        <f>SUM(M19:M51)</f>
        <v>0</v>
      </c>
      <c r="N52" s="114" t="s">
        <v>71</v>
      </c>
      <c r="O52" s="115">
        <f>M52/C52*100</f>
        <v>0</v>
      </c>
      <c r="P52" s="10">
        <v>15.6</v>
      </c>
      <c r="Q52" s="114" t="s">
        <v>71</v>
      </c>
      <c r="R52" s="197">
        <f>P52/C52*100</f>
        <v>3.0625225762882238</v>
      </c>
      <c r="S52" s="10">
        <v>15.6</v>
      </c>
      <c r="T52" s="114" t="s">
        <v>71</v>
      </c>
      <c r="U52" s="115">
        <f>S52/C52*100</f>
        <v>3.0625225762882238</v>
      </c>
      <c r="V52" s="10">
        <v>178.1</v>
      </c>
      <c r="W52" s="114" t="s">
        <v>71</v>
      </c>
      <c r="X52" s="197">
        <f>V52/C52*100</f>
        <v>34.963799412623885</v>
      </c>
      <c r="Y52" s="10">
        <v>245.5</v>
      </c>
      <c r="Z52" s="114" t="s">
        <v>71</v>
      </c>
      <c r="AA52" s="197">
        <f>Y52/C52*100</f>
        <v>48.195467466587118</v>
      </c>
    </row>
    <row r="53" spans="1:27" x14ac:dyDescent="0.25">
      <c r="A53" s="317" t="s">
        <v>7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18"/>
    </row>
    <row r="54" spans="1:27" s="7" customFormat="1" ht="45" x14ac:dyDescent="0.25">
      <c r="A54" s="4">
        <v>37</v>
      </c>
      <c r="B54" s="3" t="str">
        <f>'Приложение № 3'!B53</f>
        <v>ул. Авиационная, от 
ул. 22 Декабря до 
ул. Транссибирской</v>
      </c>
      <c r="C54" s="6">
        <v>1.7</v>
      </c>
      <c r="D54" s="327" t="s">
        <v>143</v>
      </c>
      <c r="E54" s="328"/>
      <c r="F54" s="329"/>
      <c r="G54" s="327" t="s">
        <v>143</v>
      </c>
      <c r="H54" s="328"/>
      <c r="I54" s="329"/>
      <c r="J54" s="327" t="s">
        <v>143</v>
      </c>
      <c r="K54" s="328"/>
      <c r="L54" s="329"/>
      <c r="M54" s="327" t="s">
        <v>143</v>
      </c>
      <c r="N54" s="328"/>
      <c r="O54" s="329"/>
      <c r="P54" s="10">
        <v>0.17</v>
      </c>
      <c r="Q54" s="114" t="s">
        <v>71</v>
      </c>
      <c r="R54" s="12">
        <v>10</v>
      </c>
      <c r="S54" s="10">
        <v>0.17</v>
      </c>
      <c r="T54" s="114" t="s">
        <v>71</v>
      </c>
      <c r="U54" s="12">
        <v>10</v>
      </c>
      <c r="V54" s="10">
        <v>1.7</v>
      </c>
      <c r="W54" s="114" t="s">
        <v>71</v>
      </c>
      <c r="X54" s="12">
        <v>100</v>
      </c>
      <c r="Y54" s="10">
        <v>1.7</v>
      </c>
      <c r="Z54" s="114" t="s">
        <v>71</v>
      </c>
      <c r="AA54" s="13">
        <v>100</v>
      </c>
    </row>
    <row r="55" spans="1:27" s="7" customFormat="1" ht="45" x14ac:dyDescent="0.25">
      <c r="A55" s="4">
        <v>38</v>
      </c>
      <c r="B55" s="3" t="str">
        <f>'Приложение № 3'!B54</f>
        <v>ул. Заозерная, от моста имени 
60-летия ВЛКСМ до  
ул. Красноярский тракт</v>
      </c>
      <c r="C55" s="6">
        <v>4.2699999999999996</v>
      </c>
      <c r="D55" s="327" t="s">
        <v>143</v>
      </c>
      <c r="E55" s="328"/>
      <c r="F55" s="329"/>
      <c r="G55" s="327" t="s">
        <v>143</v>
      </c>
      <c r="H55" s="328"/>
      <c r="I55" s="329"/>
      <c r="J55" s="327" t="s">
        <v>143</v>
      </c>
      <c r="K55" s="328"/>
      <c r="L55" s="329"/>
      <c r="M55" s="327" t="s">
        <v>143</v>
      </c>
      <c r="N55" s="328"/>
      <c r="O55" s="329"/>
      <c r="P55" s="10">
        <v>2.0699999999999998</v>
      </c>
      <c r="Q55" s="114" t="s">
        <v>71</v>
      </c>
      <c r="R55" s="12">
        <v>48.477751756440284</v>
      </c>
      <c r="S55" s="10">
        <v>2.0699999999999998</v>
      </c>
      <c r="T55" s="114" t="s">
        <v>71</v>
      </c>
      <c r="U55" s="12">
        <v>48.477751756440284</v>
      </c>
      <c r="V55" s="10">
        <v>4.2699999999999996</v>
      </c>
      <c r="W55" s="114" t="s">
        <v>71</v>
      </c>
      <c r="X55" s="12">
        <v>100</v>
      </c>
      <c r="Y55" s="10">
        <v>4.2699999999999996</v>
      </c>
      <c r="Z55" s="114" t="s">
        <v>71</v>
      </c>
      <c r="AA55" s="13">
        <v>100</v>
      </c>
    </row>
    <row r="56" spans="1:27" s="7" customFormat="1" ht="45" x14ac:dyDescent="0.25">
      <c r="A56" s="4">
        <v>39</v>
      </c>
      <c r="B56" s="3" t="str">
        <f>'Приложение № 3'!B55</f>
        <v>ул. 33-я Северная, от 
ул. Герцена до 
ул. 21-й Амурской</v>
      </c>
      <c r="C56" s="6">
        <v>2.4</v>
      </c>
      <c r="D56" s="327" t="s">
        <v>143</v>
      </c>
      <c r="E56" s="328"/>
      <c r="F56" s="329"/>
      <c r="G56" s="327" t="s">
        <v>143</v>
      </c>
      <c r="H56" s="328"/>
      <c r="I56" s="329"/>
      <c r="J56" s="327" t="s">
        <v>143</v>
      </c>
      <c r="K56" s="328"/>
      <c r="L56" s="329"/>
      <c r="M56" s="327" t="s">
        <v>143</v>
      </c>
      <c r="N56" s="328"/>
      <c r="O56" s="329"/>
      <c r="P56" s="10">
        <v>0.24</v>
      </c>
      <c r="Q56" s="114" t="s">
        <v>71</v>
      </c>
      <c r="R56" s="12">
        <v>10</v>
      </c>
      <c r="S56" s="10">
        <v>0.24</v>
      </c>
      <c r="T56" s="114" t="s">
        <v>71</v>
      </c>
      <c r="U56" s="12">
        <v>10</v>
      </c>
      <c r="V56" s="10">
        <v>2.4</v>
      </c>
      <c r="W56" s="114" t="s">
        <v>71</v>
      </c>
      <c r="X56" s="12">
        <v>100</v>
      </c>
      <c r="Y56" s="10">
        <v>2.4</v>
      </c>
      <c r="Z56" s="114" t="s">
        <v>71</v>
      </c>
      <c r="AA56" s="13">
        <v>100</v>
      </c>
    </row>
    <row r="57" spans="1:27" s="7" customFormat="1" ht="45" x14ac:dyDescent="0.25">
      <c r="A57" s="4">
        <v>40</v>
      </c>
      <c r="B57" s="3" t="str">
        <f>'Приложение № 3'!B56</f>
        <v>ул. 22 Апреля, от 
ул. Энергетиков до 
ул. Доковской</v>
      </c>
      <c r="C57" s="6">
        <v>2.8</v>
      </c>
      <c r="D57" s="327" t="s">
        <v>143</v>
      </c>
      <c r="E57" s="328"/>
      <c r="F57" s="329"/>
      <c r="G57" s="327" t="s">
        <v>143</v>
      </c>
      <c r="H57" s="328"/>
      <c r="I57" s="329"/>
      <c r="J57" s="327" t="s">
        <v>143</v>
      </c>
      <c r="K57" s="328"/>
      <c r="L57" s="329"/>
      <c r="M57" s="327" t="s">
        <v>143</v>
      </c>
      <c r="N57" s="328"/>
      <c r="O57" s="329"/>
      <c r="P57" s="10">
        <v>0.28000000000000003</v>
      </c>
      <c r="Q57" s="114" t="s">
        <v>71</v>
      </c>
      <c r="R57" s="12">
        <v>10</v>
      </c>
      <c r="S57" s="10">
        <v>0.28000000000000003</v>
      </c>
      <c r="T57" s="114" t="s">
        <v>71</v>
      </c>
      <c r="U57" s="12">
        <v>10</v>
      </c>
      <c r="V57" s="10">
        <v>2.8</v>
      </c>
      <c r="W57" s="114" t="s">
        <v>71</v>
      </c>
      <c r="X57" s="12">
        <v>100</v>
      </c>
      <c r="Y57" s="10">
        <v>2.8</v>
      </c>
      <c r="Z57" s="114" t="s">
        <v>71</v>
      </c>
      <c r="AA57" s="13">
        <v>100</v>
      </c>
    </row>
    <row r="58" spans="1:27" s="7" customFormat="1" ht="60" x14ac:dyDescent="0.25">
      <c r="A58" s="4">
        <v>41</v>
      </c>
      <c r="B58" s="3" t="str">
        <f>'Приложение № 3'!B57</f>
        <v>Красноярский тракт, от путепровода по 
ул. Заозерной до границы города Омска</v>
      </c>
      <c r="C58" s="6">
        <v>8.51</v>
      </c>
      <c r="D58" s="327" t="s">
        <v>143</v>
      </c>
      <c r="E58" s="328"/>
      <c r="F58" s="329"/>
      <c r="G58" s="327" t="s">
        <v>143</v>
      </c>
      <c r="H58" s="328"/>
      <c r="I58" s="329"/>
      <c r="J58" s="327" t="s">
        <v>143</v>
      </c>
      <c r="K58" s="328"/>
      <c r="L58" s="329"/>
      <c r="M58" s="327" t="s">
        <v>143</v>
      </c>
      <c r="N58" s="328"/>
      <c r="O58" s="329"/>
      <c r="P58" s="10">
        <v>0</v>
      </c>
      <c r="Q58" s="114" t="s">
        <v>71</v>
      </c>
      <c r="R58" s="12">
        <v>0</v>
      </c>
      <c r="S58" s="10">
        <v>0</v>
      </c>
      <c r="T58" s="114" t="s">
        <v>71</v>
      </c>
      <c r="U58" s="12">
        <v>0</v>
      </c>
      <c r="V58" s="10">
        <v>9.31</v>
      </c>
      <c r="W58" s="114" t="s">
        <v>71</v>
      </c>
      <c r="X58" s="12">
        <v>100</v>
      </c>
      <c r="Y58" s="10">
        <v>9.31</v>
      </c>
      <c r="Z58" s="114" t="s">
        <v>71</v>
      </c>
      <c r="AA58" s="13">
        <v>100</v>
      </c>
    </row>
    <row r="59" spans="1:27" s="7" customFormat="1" ht="45" x14ac:dyDescent="0.25">
      <c r="A59" s="4">
        <v>42</v>
      </c>
      <c r="B59" s="3" t="str">
        <f>'Приложение № 3'!B59</f>
        <v>ул. 22 Декабря, от 
ул. Полярной до Исилькульского тракта</v>
      </c>
      <c r="C59" s="6">
        <v>2</v>
      </c>
      <c r="D59" s="327" t="s">
        <v>143</v>
      </c>
      <c r="E59" s="328"/>
      <c r="F59" s="329"/>
      <c r="G59" s="327" t="s">
        <v>143</v>
      </c>
      <c r="H59" s="328"/>
      <c r="I59" s="329"/>
      <c r="J59" s="327" t="s">
        <v>143</v>
      </c>
      <c r="K59" s="328"/>
      <c r="L59" s="329"/>
      <c r="M59" s="327" t="s">
        <v>143</v>
      </c>
      <c r="N59" s="328"/>
      <c r="O59" s="329"/>
      <c r="P59" s="10">
        <v>0</v>
      </c>
      <c r="Q59" s="114" t="s">
        <v>71</v>
      </c>
      <c r="R59" s="12">
        <v>0</v>
      </c>
      <c r="S59" s="10">
        <v>0</v>
      </c>
      <c r="T59" s="114" t="s">
        <v>71</v>
      </c>
      <c r="U59" s="12">
        <v>0</v>
      </c>
      <c r="V59" s="10">
        <v>2</v>
      </c>
      <c r="W59" s="114" t="s">
        <v>71</v>
      </c>
      <c r="X59" s="12">
        <v>100</v>
      </c>
      <c r="Y59" s="10">
        <v>2</v>
      </c>
      <c r="Z59" s="114" t="s">
        <v>71</v>
      </c>
      <c r="AA59" s="13">
        <v>100</v>
      </c>
    </row>
    <row r="60" spans="1:27" s="7" customFormat="1" ht="45" x14ac:dyDescent="0.25">
      <c r="A60" s="4">
        <v>43</v>
      </c>
      <c r="B60" s="3" t="str">
        <f>'Приложение № 3'!B60</f>
        <v>ул. Мельничная, от 
ул. Нефтебаза до 
ул. 3-й Казахстанской</v>
      </c>
      <c r="C60" s="6">
        <v>2.2000000000000002</v>
      </c>
      <c r="D60" s="327" t="s">
        <v>143</v>
      </c>
      <c r="E60" s="328"/>
      <c r="F60" s="329"/>
      <c r="G60" s="327" t="s">
        <v>143</v>
      </c>
      <c r="H60" s="328"/>
      <c r="I60" s="329"/>
      <c r="J60" s="327" t="s">
        <v>143</v>
      </c>
      <c r="K60" s="328"/>
      <c r="L60" s="329"/>
      <c r="M60" s="327" t="s">
        <v>143</v>
      </c>
      <c r="N60" s="328"/>
      <c r="O60" s="329"/>
      <c r="P60" s="10">
        <v>0.33</v>
      </c>
      <c r="Q60" s="114" t="s">
        <v>71</v>
      </c>
      <c r="R60" s="12">
        <v>15</v>
      </c>
      <c r="S60" s="10">
        <v>0.33</v>
      </c>
      <c r="T60" s="114" t="s">
        <v>71</v>
      </c>
      <c r="U60" s="12">
        <v>15</v>
      </c>
      <c r="V60" s="10">
        <v>2.2000000000000002</v>
      </c>
      <c r="W60" s="114" t="s">
        <v>71</v>
      </c>
      <c r="X60" s="12">
        <v>100</v>
      </c>
      <c r="Y60" s="10">
        <v>2.2000000000000002</v>
      </c>
      <c r="Z60" s="114" t="s">
        <v>71</v>
      </c>
      <c r="AA60" s="13">
        <v>100</v>
      </c>
    </row>
    <row r="61" spans="1:27" ht="60" x14ac:dyDescent="0.25">
      <c r="A61" s="4">
        <v>44</v>
      </c>
      <c r="B61" s="3" t="str">
        <f>'Приложение № 3'!B61</f>
        <v>Круговая развязка и подходы Ленинградского моста (в том числе со стороны 
ул. Масленникова)</v>
      </c>
      <c r="C61" s="6">
        <v>1.77</v>
      </c>
      <c r="D61" s="327" t="s">
        <v>143</v>
      </c>
      <c r="E61" s="328"/>
      <c r="F61" s="329"/>
      <c r="G61" s="327" t="s">
        <v>143</v>
      </c>
      <c r="H61" s="328"/>
      <c r="I61" s="329"/>
      <c r="J61" s="327" t="s">
        <v>143</v>
      </c>
      <c r="K61" s="328"/>
      <c r="L61" s="329"/>
      <c r="M61" s="327" t="s">
        <v>143</v>
      </c>
      <c r="N61" s="328"/>
      <c r="O61" s="329"/>
      <c r="P61" s="10">
        <v>0.35399999999999998</v>
      </c>
      <c r="Q61" s="114" t="s">
        <v>71</v>
      </c>
      <c r="R61" s="12">
        <v>20</v>
      </c>
      <c r="S61" s="10">
        <v>0.35399999999999998</v>
      </c>
      <c r="T61" s="114" t="s">
        <v>71</v>
      </c>
      <c r="U61" s="12">
        <v>20</v>
      </c>
      <c r="V61" s="10">
        <v>1.77</v>
      </c>
      <c r="W61" s="114" t="s">
        <v>71</v>
      </c>
      <c r="X61" s="12">
        <v>100</v>
      </c>
      <c r="Y61" s="10">
        <v>1.77</v>
      </c>
      <c r="Z61" s="114" t="s">
        <v>71</v>
      </c>
      <c r="AA61" s="13">
        <v>100</v>
      </c>
    </row>
    <row r="62" spans="1:27" ht="60" x14ac:dyDescent="0.25">
      <c r="A62" s="4">
        <v>45</v>
      </c>
      <c r="B62" s="3" t="str">
        <f>'Приложение № 3'!B62</f>
        <v>ул. Суворова, от 
ул. Володарского до круговой развязки Ленинградского моста</v>
      </c>
      <c r="C62" s="6">
        <v>3.3</v>
      </c>
      <c r="D62" s="327" t="s">
        <v>143</v>
      </c>
      <c r="E62" s="328"/>
      <c r="F62" s="329"/>
      <c r="G62" s="327" t="s">
        <v>143</v>
      </c>
      <c r="H62" s="328"/>
      <c r="I62" s="329"/>
      <c r="J62" s="327" t="s">
        <v>143</v>
      </c>
      <c r="K62" s="328"/>
      <c r="L62" s="329"/>
      <c r="M62" s="327" t="s">
        <v>143</v>
      </c>
      <c r="N62" s="328"/>
      <c r="O62" s="329"/>
      <c r="P62" s="10">
        <v>0.33</v>
      </c>
      <c r="Q62" s="114" t="s">
        <v>71</v>
      </c>
      <c r="R62" s="12">
        <v>10</v>
      </c>
      <c r="S62" s="10">
        <v>0.33</v>
      </c>
      <c r="T62" s="114" t="s">
        <v>71</v>
      </c>
      <c r="U62" s="12">
        <v>10</v>
      </c>
      <c r="V62" s="10">
        <v>3.3</v>
      </c>
      <c r="W62" s="114" t="s">
        <v>71</v>
      </c>
      <c r="X62" s="12">
        <v>100</v>
      </c>
      <c r="Y62" s="10">
        <v>3.3</v>
      </c>
      <c r="Z62" s="114" t="s">
        <v>71</v>
      </c>
      <c r="AA62" s="13">
        <v>100</v>
      </c>
    </row>
    <row r="63" spans="1:27" ht="45" x14ac:dyDescent="0.25">
      <c r="A63" s="4">
        <v>46</v>
      </c>
      <c r="B63" s="3" t="str">
        <f>'Приложение № 3'!B63</f>
        <v>ул. Березовая, от 
ул. Красный Путь до 
просп. Королева</v>
      </c>
      <c r="C63" s="6">
        <v>2</v>
      </c>
      <c r="D63" s="327" t="s">
        <v>143</v>
      </c>
      <c r="E63" s="328"/>
      <c r="F63" s="329"/>
      <c r="G63" s="327" t="s">
        <v>143</v>
      </c>
      <c r="H63" s="328"/>
      <c r="I63" s="329"/>
      <c r="J63" s="327" t="s">
        <v>143</v>
      </c>
      <c r="K63" s="328"/>
      <c r="L63" s="329"/>
      <c r="M63" s="327" t="s">
        <v>143</v>
      </c>
      <c r="N63" s="328"/>
      <c r="O63" s="329"/>
      <c r="P63" s="10">
        <v>0.3</v>
      </c>
      <c r="Q63" s="114" t="s">
        <v>71</v>
      </c>
      <c r="R63" s="12">
        <v>15</v>
      </c>
      <c r="S63" s="10">
        <v>0.3</v>
      </c>
      <c r="T63" s="114" t="s">
        <v>71</v>
      </c>
      <c r="U63" s="12">
        <v>15</v>
      </c>
      <c r="V63" s="10">
        <v>2</v>
      </c>
      <c r="W63" s="114" t="s">
        <v>71</v>
      </c>
      <c r="X63" s="12">
        <v>100</v>
      </c>
      <c r="Y63" s="10">
        <v>2</v>
      </c>
      <c r="Z63" s="114" t="s">
        <v>71</v>
      </c>
      <c r="AA63" s="13">
        <v>100</v>
      </c>
    </row>
    <row r="64" spans="1:27" ht="75" x14ac:dyDescent="0.25">
      <c r="A64" s="4">
        <v>47</v>
      </c>
      <c r="B64" s="3" t="str">
        <f>'Приложение № 3'!B64</f>
        <v xml:space="preserve">ул. 2-я Восточная, от 
ул. Барнаульской до Октябрьского моста с подходами со стороны 
ул. А.Нейбута </v>
      </c>
      <c r="C64" s="6">
        <v>1.5</v>
      </c>
      <c r="D64" s="327" t="s">
        <v>143</v>
      </c>
      <c r="E64" s="328"/>
      <c r="F64" s="329"/>
      <c r="G64" s="327" t="s">
        <v>143</v>
      </c>
      <c r="H64" s="328"/>
      <c r="I64" s="329"/>
      <c r="J64" s="327" t="s">
        <v>143</v>
      </c>
      <c r="K64" s="328"/>
      <c r="L64" s="329"/>
      <c r="M64" s="327" t="s">
        <v>143</v>
      </c>
      <c r="N64" s="328"/>
      <c r="O64" s="329"/>
      <c r="P64" s="10">
        <v>0.1</v>
      </c>
      <c r="Q64" s="114" t="s">
        <v>71</v>
      </c>
      <c r="R64" s="12">
        <v>10</v>
      </c>
      <c r="S64" s="10">
        <v>0.1</v>
      </c>
      <c r="T64" s="114" t="s">
        <v>71</v>
      </c>
      <c r="U64" s="12">
        <v>10</v>
      </c>
      <c r="V64" s="10">
        <v>1</v>
      </c>
      <c r="W64" s="114" t="s">
        <v>71</v>
      </c>
      <c r="X64" s="12">
        <v>100</v>
      </c>
      <c r="Y64" s="10">
        <v>1</v>
      </c>
      <c r="Z64" s="114" t="s">
        <v>71</v>
      </c>
      <c r="AA64" s="13">
        <v>100</v>
      </c>
    </row>
    <row r="65" spans="1:27" ht="60" x14ac:dyDescent="0.25">
      <c r="A65" s="4">
        <v>48</v>
      </c>
      <c r="B65" s="3" t="str">
        <f>'Приложение № 3'!B65</f>
        <v>ул. Госпитальная, от 
ул. 11-й Ремесленной до путепровода по 
ул. Госпитальной</v>
      </c>
      <c r="C65" s="6">
        <v>1.7</v>
      </c>
      <c r="D65" s="327" t="s">
        <v>143</v>
      </c>
      <c r="E65" s="328"/>
      <c r="F65" s="329"/>
      <c r="G65" s="327" t="s">
        <v>143</v>
      </c>
      <c r="H65" s="328"/>
      <c r="I65" s="329"/>
      <c r="J65" s="327" t="s">
        <v>143</v>
      </c>
      <c r="K65" s="328"/>
      <c r="L65" s="329"/>
      <c r="M65" s="327" t="s">
        <v>143</v>
      </c>
      <c r="N65" s="328"/>
      <c r="O65" s="329"/>
      <c r="P65" s="10">
        <v>0.17</v>
      </c>
      <c r="Q65" s="114" t="s">
        <v>71</v>
      </c>
      <c r="R65" s="12">
        <v>10</v>
      </c>
      <c r="S65" s="10">
        <v>0.17</v>
      </c>
      <c r="T65" s="114" t="s">
        <v>71</v>
      </c>
      <c r="U65" s="12">
        <v>10</v>
      </c>
      <c r="V65" s="10">
        <v>1.7</v>
      </c>
      <c r="W65" s="114" t="s">
        <v>71</v>
      </c>
      <c r="X65" s="12">
        <v>100</v>
      </c>
      <c r="Y65" s="10">
        <v>1.7</v>
      </c>
      <c r="Z65" s="114" t="s">
        <v>71</v>
      </c>
      <c r="AA65" s="13">
        <v>100</v>
      </c>
    </row>
    <row r="66" spans="1:27" ht="45" x14ac:dyDescent="0.25">
      <c r="A66" s="4">
        <v>49</v>
      </c>
      <c r="B66" s="3" t="str">
        <f>'Приложение № 3'!B66</f>
        <v>ул. Нефтезаводская 
(от просп. Мира до 
просп. Губкина)</v>
      </c>
      <c r="C66" s="6">
        <v>3.6</v>
      </c>
      <c r="D66" s="327" t="s">
        <v>143</v>
      </c>
      <c r="E66" s="328"/>
      <c r="F66" s="329"/>
      <c r="G66" s="327" t="s">
        <v>143</v>
      </c>
      <c r="H66" s="328"/>
      <c r="I66" s="329"/>
      <c r="J66" s="327" t="s">
        <v>143</v>
      </c>
      <c r="K66" s="328"/>
      <c r="L66" s="329"/>
      <c r="M66" s="327" t="s">
        <v>143</v>
      </c>
      <c r="N66" s="328"/>
      <c r="O66" s="329"/>
      <c r="P66" s="10">
        <v>1.62</v>
      </c>
      <c r="Q66" s="114" t="s">
        <v>71</v>
      </c>
      <c r="R66" s="12">
        <v>45</v>
      </c>
      <c r="S66" s="10">
        <v>1.62</v>
      </c>
      <c r="T66" s="114" t="s">
        <v>71</v>
      </c>
      <c r="U66" s="12">
        <v>45</v>
      </c>
      <c r="V66" s="10">
        <v>3.6</v>
      </c>
      <c r="W66" s="114" t="s">
        <v>71</v>
      </c>
      <c r="X66" s="12">
        <v>100</v>
      </c>
      <c r="Y66" s="10">
        <v>3.6</v>
      </c>
      <c r="Z66" s="114" t="s">
        <v>71</v>
      </c>
      <c r="AA66" s="13">
        <v>100</v>
      </c>
    </row>
    <row r="67" spans="1:27" ht="45" x14ac:dyDescent="0.25">
      <c r="A67" s="4">
        <v>50</v>
      </c>
      <c r="B67" s="3" t="str">
        <f>'Приложение № 3'!B67</f>
        <v>ул. Волгоградская, от 
ул. Кондратюка до бульвара Архитекторов</v>
      </c>
      <c r="C67" s="6">
        <v>4.0999999999999996</v>
      </c>
      <c r="D67" s="327" t="s">
        <v>143</v>
      </c>
      <c r="E67" s="328"/>
      <c r="F67" s="329"/>
      <c r="G67" s="327" t="s">
        <v>143</v>
      </c>
      <c r="H67" s="328"/>
      <c r="I67" s="329"/>
      <c r="J67" s="327" t="s">
        <v>143</v>
      </c>
      <c r="K67" s="328"/>
      <c r="L67" s="329"/>
      <c r="M67" s="327" t="s">
        <v>143</v>
      </c>
      <c r="N67" s="328"/>
      <c r="O67" s="329"/>
      <c r="P67" s="10">
        <v>0.61499999999999988</v>
      </c>
      <c r="Q67" s="114" t="s">
        <v>71</v>
      </c>
      <c r="R67" s="12">
        <v>15</v>
      </c>
      <c r="S67" s="10">
        <v>0.61499999999999988</v>
      </c>
      <c r="T67" s="114" t="s">
        <v>71</v>
      </c>
      <c r="U67" s="12">
        <v>15</v>
      </c>
      <c r="V67" s="10">
        <v>4.0999999999999996</v>
      </c>
      <c r="W67" s="114" t="s">
        <v>71</v>
      </c>
      <c r="X67" s="12">
        <v>100</v>
      </c>
      <c r="Y67" s="10">
        <v>4.0999999999999996</v>
      </c>
      <c r="Z67" s="114" t="s">
        <v>71</v>
      </c>
      <c r="AA67" s="13">
        <v>100</v>
      </c>
    </row>
    <row r="68" spans="1:27" ht="45" x14ac:dyDescent="0.25">
      <c r="A68" s="4">
        <v>51</v>
      </c>
      <c r="B68" s="3" t="str">
        <f>'Приложение № 3'!B68</f>
        <v>ул. 5-я Кировская, от 
ул. О. Кошевого до пересечения с ул. Талалихина</v>
      </c>
      <c r="C68" s="6">
        <v>2.2999999999999998</v>
      </c>
      <c r="D68" s="327" t="s">
        <v>143</v>
      </c>
      <c r="E68" s="328"/>
      <c r="F68" s="329"/>
      <c r="G68" s="327" t="s">
        <v>143</v>
      </c>
      <c r="H68" s="328"/>
      <c r="I68" s="329"/>
      <c r="J68" s="327" t="s">
        <v>143</v>
      </c>
      <c r="K68" s="328"/>
      <c r="L68" s="329"/>
      <c r="M68" s="327" t="s">
        <v>143</v>
      </c>
      <c r="N68" s="328"/>
      <c r="O68" s="329"/>
      <c r="P68" s="10">
        <v>0.3</v>
      </c>
      <c r="Q68" s="114" t="s">
        <v>71</v>
      </c>
      <c r="R68" s="12">
        <v>15</v>
      </c>
      <c r="S68" s="10">
        <v>0.3</v>
      </c>
      <c r="T68" s="114" t="s">
        <v>71</v>
      </c>
      <c r="U68" s="12">
        <v>15</v>
      </c>
      <c r="V68" s="10">
        <v>2</v>
      </c>
      <c r="W68" s="114" t="s">
        <v>71</v>
      </c>
      <c r="X68" s="12">
        <v>100</v>
      </c>
      <c r="Y68" s="10">
        <v>2</v>
      </c>
      <c r="Z68" s="114" t="s">
        <v>71</v>
      </c>
      <c r="AA68" s="13">
        <v>100</v>
      </c>
    </row>
    <row r="69" spans="1:27" ht="45" x14ac:dyDescent="0.25">
      <c r="A69" s="4">
        <v>52</v>
      </c>
      <c r="B69" s="3" t="str">
        <f>'Приложение № 3'!B69</f>
        <v>ул. О. Кошевого, от 
ул. Пристанской до 
ул. 5-й Кировской</v>
      </c>
      <c r="C69" s="6">
        <v>1.8</v>
      </c>
      <c r="D69" s="327" t="s">
        <v>143</v>
      </c>
      <c r="E69" s="328"/>
      <c r="F69" s="329"/>
      <c r="G69" s="327" t="s">
        <v>143</v>
      </c>
      <c r="H69" s="328"/>
      <c r="I69" s="329"/>
      <c r="J69" s="327" t="s">
        <v>143</v>
      </c>
      <c r="K69" s="328"/>
      <c r="L69" s="329"/>
      <c r="M69" s="327" t="s">
        <v>143</v>
      </c>
      <c r="N69" s="328"/>
      <c r="O69" s="329"/>
      <c r="P69" s="10">
        <v>0.36</v>
      </c>
      <c r="Q69" s="114" t="s">
        <v>71</v>
      </c>
      <c r="R69" s="12">
        <v>20</v>
      </c>
      <c r="S69" s="10">
        <v>0.36</v>
      </c>
      <c r="T69" s="114" t="s">
        <v>71</v>
      </c>
      <c r="U69" s="12">
        <v>20</v>
      </c>
      <c r="V69" s="10">
        <v>1.8</v>
      </c>
      <c r="W69" s="114" t="s">
        <v>71</v>
      </c>
      <c r="X69" s="12">
        <v>100</v>
      </c>
      <c r="Y69" s="10">
        <v>1.8</v>
      </c>
      <c r="Z69" s="114" t="s">
        <v>71</v>
      </c>
      <c r="AA69" s="13">
        <v>100</v>
      </c>
    </row>
    <row r="70" spans="1:27" ht="75" x14ac:dyDescent="0.25">
      <c r="A70" s="4">
        <v>53</v>
      </c>
      <c r="B70" s="3" t="str">
        <f>'Приложение № 3'!B70</f>
        <v>ул. Ватутина, от бульвара Архитекторов до 
ул. Конева и от ул. Перелета до 
ул. Лукашевича</v>
      </c>
      <c r="C70" s="6">
        <v>1.7</v>
      </c>
      <c r="D70" s="327" t="s">
        <v>143</v>
      </c>
      <c r="E70" s="328"/>
      <c r="F70" s="329"/>
      <c r="G70" s="327" t="s">
        <v>143</v>
      </c>
      <c r="H70" s="328"/>
      <c r="I70" s="329"/>
      <c r="J70" s="327" t="s">
        <v>143</v>
      </c>
      <c r="K70" s="328"/>
      <c r="L70" s="329"/>
      <c r="M70" s="327" t="s">
        <v>143</v>
      </c>
      <c r="N70" s="328"/>
      <c r="O70" s="329"/>
      <c r="P70" s="10">
        <v>0.34</v>
      </c>
      <c r="Q70" s="114" t="s">
        <v>71</v>
      </c>
      <c r="R70" s="12">
        <v>20</v>
      </c>
      <c r="S70" s="10">
        <v>0.34</v>
      </c>
      <c r="T70" s="114" t="s">
        <v>71</v>
      </c>
      <c r="U70" s="12">
        <v>20</v>
      </c>
      <c r="V70" s="10">
        <v>1.7</v>
      </c>
      <c r="W70" s="114" t="s">
        <v>71</v>
      </c>
      <c r="X70" s="12">
        <v>100</v>
      </c>
      <c r="Y70" s="10">
        <v>1.7</v>
      </c>
      <c r="Z70" s="114" t="s">
        <v>71</v>
      </c>
      <c r="AA70" s="13">
        <v>100</v>
      </c>
    </row>
    <row r="71" spans="1:27" ht="45" x14ac:dyDescent="0.25">
      <c r="A71" s="4">
        <v>54</v>
      </c>
      <c r="B71" s="3" t="str">
        <f>'Приложение № 3'!B71</f>
        <v>ул. 3-я Транспортная, от 
ул. Панфилова до 
ул. Индустриальной</v>
      </c>
      <c r="C71" s="6">
        <v>2</v>
      </c>
      <c r="D71" s="327" t="s">
        <v>143</v>
      </c>
      <c r="E71" s="328"/>
      <c r="F71" s="329"/>
      <c r="G71" s="327" t="s">
        <v>143</v>
      </c>
      <c r="H71" s="328"/>
      <c r="I71" s="329"/>
      <c r="J71" s="327" t="s">
        <v>143</v>
      </c>
      <c r="K71" s="328"/>
      <c r="L71" s="329"/>
      <c r="M71" s="327" t="s">
        <v>143</v>
      </c>
      <c r="N71" s="328"/>
      <c r="O71" s="329"/>
      <c r="P71" s="10">
        <v>0.5</v>
      </c>
      <c r="Q71" s="114" t="s">
        <v>71</v>
      </c>
      <c r="R71" s="12">
        <v>25</v>
      </c>
      <c r="S71" s="10">
        <v>0.5</v>
      </c>
      <c r="T71" s="114" t="s">
        <v>71</v>
      </c>
      <c r="U71" s="12">
        <v>25</v>
      </c>
      <c r="V71" s="10">
        <v>2</v>
      </c>
      <c r="W71" s="114" t="s">
        <v>71</v>
      </c>
      <c r="X71" s="12">
        <v>100</v>
      </c>
      <c r="Y71" s="10">
        <v>2</v>
      </c>
      <c r="Z71" s="114" t="s">
        <v>71</v>
      </c>
      <c r="AA71" s="13">
        <v>100</v>
      </c>
    </row>
    <row r="72" spans="1:27" ht="45" x14ac:dyDescent="0.25">
      <c r="A72" s="4">
        <v>55</v>
      </c>
      <c r="B72" s="3" t="str">
        <f>'Приложение № 3'!B72</f>
        <v>ул. 4-я Челюскинцев, от 
ул. Пристанционной до 
ул. 21-й Амурской</v>
      </c>
      <c r="C72" s="6">
        <v>2.4</v>
      </c>
      <c r="D72" s="327" t="s">
        <v>143</v>
      </c>
      <c r="E72" s="328"/>
      <c r="F72" s="329"/>
      <c r="G72" s="327" t="s">
        <v>143</v>
      </c>
      <c r="H72" s="328"/>
      <c r="I72" s="329"/>
      <c r="J72" s="327" t="s">
        <v>143</v>
      </c>
      <c r="K72" s="328"/>
      <c r="L72" s="329"/>
      <c r="M72" s="327" t="s">
        <v>143</v>
      </c>
      <c r="N72" s="328"/>
      <c r="O72" s="329"/>
      <c r="P72" s="10">
        <v>0.36</v>
      </c>
      <c r="Q72" s="114" t="s">
        <v>71</v>
      </c>
      <c r="R72" s="12">
        <v>15</v>
      </c>
      <c r="S72" s="10">
        <v>0.36</v>
      </c>
      <c r="T72" s="114" t="s">
        <v>71</v>
      </c>
      <c r="U72" s="12">
        <v>15</v>
      </c>
      <c r="V72" s="10">
        <v>2.4</v>
      </c>
      <c r="W72" s="114" t="s">
        <v>71</v>
      </c>
      <c r="X72" s="12">
        <v>100</v>
      </c>
      <c r="Y72" s="10">
        <v>2.4</v>
      </c>
      <c r="Z72" s="114" t="s">
        <v>71</v>
      </c>
      <c r="AA72" s="13">
        <v>100</v>
      </c>
    </row>
    <row r="73" spans="1:27" ht="75" x14ac:dyDescent="0.25">
      <c r="A73" s="4">
        <v>56</v>
      </c>
      <c r="B73" s="3" t="str">
        <f>'Приложение № 3'!B73</f>
        <v>просп. Королева, от 
ул. Химиков до 
ул. Заозерной и от 
ул. 7-й Дунайской до Красноярского тракта</v>
      </c>
      <c r="C73" s="6">
        <v>1.55</v>
      </c>
      <c r="D73" s="327" t="s">
        <v>143</v>
      </c>
      <c r="E73" s="328"/>
      <c r="F73" s="329"/>
      <c r="G73" s="327" t="s">
        <v>143</v>
      </c>
      <c r="H73" s="328"/>
      <c r="I73" s="329"/>
      <c r="J73" s="327" t="s">
        <v>143</v>
      </c>
      <c r="K73" s="328"/>
      <c r="L73" s="329"/>
      <c r="M73" s="327" t="s">
        <v>143</v>
      </c>
      <c r="N73" s="328"/>
      <c r="O73" s="329"/>
      <c r="P73" s="10">
        <v>0.16</v>
      </c>
      <c r="Q73" s="114" t="s">
        <v>71</v>
      </c>
      <c r="R73" s="12">
        <v>10</v>
      </c>
      <c r="S73" s="10">
        <v>0.16</v>
      </c>
      <c r="T73" s="114" t="s">
        <v>71</v>
      </c>
      <c r="U73" s="12">
        <v>10</v>
      </c>
      <c r="V73" s="10">
        <v>1.55</v>
      </c>
      <c r="W73" s="114" t="s">
        <v>71</v>
      </c>
      <c r="X73" s="12">
        <v>100</v>
      </c>
      <c r="Y73" s="10">
        <v>1.55</v>
      </c>
      <c r="Z73" s="114" t="s">
        <v>71</v>
      </c>
      <c r="AA73" s="13">
        <v>100</v>
      </c>
    </row>
    <row r="74" spans="1:27" ht="45" x14ac:dyDescent="0.25">
      <c r="A74" s="4">
        <v>57</v>
      </c>
      <c r="B74" s="3" t="str">
        <f>'Приложение № 3'!B75</f>
        <v>ул. Гашека, от 
ул. Машиностроительной до 
просп. Сибирского</v>
      </c>
      <c r="C74" s="6">
        <v>1</v>
      </c>
      <c r="D74" s="327" t="s">
        <v>143</v>
      </c>
      <c r="E74" s="328"/>
      <c r="F74" s="329"/>
      <c r="G74" s="327" t="s">
        <v>143</v>
      </c>
      <c r="H74" s="328"/>
      <c r="I74" s="329"/>
      <c r="J74" s="327" t="s">
        <v>143</v>
      </c>
      <c r="K74" s="328"/>
      <c r="L74" s="329"/>
      <c r="M74" s="327" t="s">
        <v>143</v>
      </c>
      <c r="N74" s="328"/>
      <c r="O74" s="329"/>
      <c r="P74" s="10">
        <v>0.45</v>
      </c>
      <c r="Q74" s="114" t="s">
        <v>71</v>
      </c>
      <c r="R74" s="12">
        <v>45</v>
      </c>
      <c r="S74" s="10">
        <v>0.45</v>
      </c>
      <c r="T74" s="114" t="s">
        <v>71</v>
      </c>
      <c r="U74" s="12">
        <v>45</v>
      </c>
      <c r="V74" s="10">
        <v>1</v>
      </c>
      <c r="W74" s="114" t="s">
        <v>71</v>
      </c>
      <c r="X74" s="12">
        <v>100</v>
      </c>
      <c r="Y74" s="10">
        <v>1</v>
      </c>
      <c r="Z74" s="114" t="s">
        <v>71</v>
      </c>
      <c r="AA74" s="13">
        <v>100</v>
      </c>
    </row>
    <row r="75" spans="1:27" ht="45" x14ac:dyDescent="0.25">
      <c r="A75" s="4">
        <v>58</v>
      </c>
      <c r="B75" s="3" t="str">
        <f>'Приложение № 3'!B76</f>
        <v>ул. Гуртьева, от 
ул. Д. Бедного до 
ул. Новосортировочной</v>
      </c>
      <c r="C75" s="6">
        <v>1.1000000000000001</v>
      </c>
      <c r="D75" s="327" t="s">
        <v>143</v>
      </c>
      <c r="E75" s="328"/>
      <c r="F75" s="329"/>
      <c r="G75" s="327" t="s">
        <v>143</v>
      </c>
      <c r="H75" s="328"/>
      <c r="I75" s="329"/>
      <c r="J75" s="327" t="s">
        <v>143</v>
      </c>
      <c r="K75" s="328"/>
      <c r="L75" s="329"/>
      <c r="M75" s="327" t="s">
        <v>143</v>
      </c>
      <c r="N75" s="328"/>
      <c r="O75" s="329"/>
      <c r="P75" s="10">
        <v>0.55000000000000004</v>
      </c>
      <c r="Q75" s="114" t="s">
        <v>71</v>
      </c>
      <c r="R75" s="12">
        <v>50</v>
      </c>
      <c r="S75" s="10">
        <v>0.55000000000000004</v>
      </c>
      <c r="T75" s="114" t="s">
        <v>71</v>
      </c>
      <c r="U75" s="12">
        <v>50</v>
      </c>
      <c r="V75" s="10">
        <v>1.1000000000000001</v>
      </c>
      <c r="W75" s="114" t="s">
        <v>71</v>
      </c>
      <c r="X75" s="12">
        <v>100</v>
      </c>
      <c r="Y75" s="10">
        <v>1.1000000000000001</v>
      </c>
      <c r="Z75" s="114" t="s">
        <v>71</v>
      </c>
      <c r="AA75" s="13">
        <v>100</v>
      </c>
    </row>
    <row r="76" spans="1:27" ht="45" x14ac:dyDescent="0.25">
      <c r="A76" s="4">
        <v>59</v>
      </c>
      <c r="B76" s="3" t="str">
        <f>'Приложение № 3'!B77</f>
        <v>ул. 25-я Северная, от 
ул. 24-й Северной до Красноярского тракта</v>
      </c>
      <c r="C76" s="6">
        <v>0.8</v>
      </c>
      <c r="D76" s="327" t="s">
        <v>143</v>
      </c>
      <c r="E76" s="328"/>
      <c r="F76" s="329"/>
      <c r="G76" s="327" t="s">
        <v>143</v>
      </c>
      <c r="H76" s="328"/>
      <c r="I76" s="329"/>
      <c r="J76" s="327" t="s">
        <v>143</v>
      </c>
      <c r="K76" s="328"/>
      <c r="L76" s="329"/>
      <c r="M76" s="327" t="s">
        <v>143</v>
      </c>
      <c r="N76" s="328"/>
      <c r="O76" s="329"/>
      <c r="P76" s="10">
        <v>0.08</v>
      </c>
      <c r="Q76" s="114" t="s">
        <v>71</v>
      </c>
      <c r="R76" s="12">
        <v>10</v>
      </c>
      <c r="S76" s="10">
        <v>0.08</v>
      </c>
      <c r="T76" s="114" t="s">
        <v>71</v>
      </c>
      <c r="U76" s="12">
        <v>10</v>
      </c>
      <c r="V76" s="10">
        <v>0.8</v>
      </c>
      <c r="W76" s="114" t="s">
        <v>71</v>
      </c>
      <c r="X76" s="12">
        <v>100</v>
      </c>
      <c r="Y76" s="10">
        <v>0.8</v>
      </c>
      <c r="Z76" s="114" t="s">
        <v>71</v>
      </c>
      <c r="AA76" s="13">
        <v>100</v>
      </c>
    </row>
    <row r="77" spans="1:27" ht="45" x14ac:dyDescent="0.25">
      <c r="A77" s="4">
        <v>60</v>
      </c>
      <c r="B77" s="3" t="str">
        <f>'Приложение № 3'!B78</f>
        <v>ул. 2-я Солнечная, от 
ул. Коттеджной до 
ул. Волгоградской</v>
      </c>
      <c r="C77" s="6">
        <v>1.35</v>
      </c>
      <c r="D77" s="327" t="s">
        <v>143</v>
      </c>
      <c r="E77" s="328"/>
      <c r="F77" s="329"/>
      <c r="G77" s="327" t="s">
        <v>143</v>
      </c>
      <c r="H77" s="328"/>
      <c r="I77" s="329"/>
      <c r="J77" s="327" t="s">
        <v>143</v>
      </c>
      <c r="K77" s="328"/>
      <c r="L77" s="329"/>
      <c r="M77" s="327" t="s">
        <v>143</v>
      </c>
      <c r="N77" s="328"/>
      <c r="O77" s="329"/>
      <c r="P77" s="10">
        <v>0.60750000000000004</v>
      </c>
      <c r="Q77" s="114" t="s">
        <v>71</v>
      </c>
      <c r="R77" s="12">
        <v>45</v>
      </c>
      <c r="S77" s="10">
        <v>0.60750000000000004</v>
      </c>
      <c r="T77" s="114" t="s">
        <v>71</v>
      </c>
      <c r="U77" s="12">
        <v>45</v>
      </c>
      <c r="V77" s="10">
        <v>1.35</v>
      </c>
      <c r="W77" s="114" t="s">
        <v>71</v>
      </c>
      <c r="X77" s="12">
        <v>100</v>
      </c>
      <c r="Y77" s="10">
        <v>1.35</v>
      </c>
      <c r="Z77" s="114" t="s">
        <v>71</v>
      </c>
      <c r="AA77" s="13">
        <v>100</v>
      </c>
    </row>
    <row r="78" spans="1:27" ht="45" x14ac:dyDescent="0.25">
      <c r="A78" s="4">
        <v>61</v>
      </c>
      <c r="B78" s="3" t="str">
        <f>'Приложение № 3'!B79</f>
        <v>ул. Энтузиастов, от 
ул. Доковской до 
ул. Химиков</v>
      </c>
      <c r="C78" s="6">
        <v>3.9</v>
      </c>
      <c r="D78" s="327" t="s">
        <v>143</v>
      </c>
      <c r="E78" s="328"/>
      <c r="F78" s="329"/>
      <c r="G78" s="327" t="s">
        <v>143</v>
      </c>
      <c r="H78" s="328"/>
      <c r="I78" s="329"/>
      <c r="J78" s="327" t="s">
        <v>143</v>
      </c>
      <c r="K78" s="328"/>
      <c r="L78" s="329"/>
      <c r="M78" s="327" t="s">
        <v>143</v>
      </c>
      <c r="N78" s="328"/>
      <c r="O78" s="329"/>
      <c r="P78" s="10">
        <v>0.39</v>
      </c>
      <c r="Q78" s="114" t="s">
        <v>71</v>
      </c>
      <c r="R78" s="12">
        <v>10</v>
      </c>
      <c r="S78" s="10">
        <v>0.39</v>
      </c>
      <c r="T78" s="114" t="s">
        <v>71</v>
      </c>
      <c r="U78" s="12">
        <v>10</v>
      </c>
      <c r="V78" s="10">
        <v>3.9</v>
      </c>
      <c r="W78" s="114" t="s">
        <v>71</v>
      </c>
      <c r="X78" s="12">
        <v>100</v>
      </c>
      <c r="Y78" s="10">
        <v>3.9</v>
      </c>
      <c r="Z78" s="114" t="s">
        <v>71</v>
      </c>
      <c r="AA78" s="13">
        <v>100</v>
      </c>
    </row>
    <row r="79" spans="1:27" ht="45" x14ac:dyDescent="0.25">
      <c r="A79" s="4">
        <v>62</v>
      </c>
      <c r="B79" s="3" t="str">
        <f>'Приложение № 3'!B80</f>
        <v>ул. Граничная, от 
ул. 22 Декабря до 
ул. Димитрова</v>
      </c>
      <c r="C79" s="6">
        <v>0.78</v>
      </c>
      <c r="D79" s="327" t="s">
        <v>143</v>
      </c>
      <c r="E79" s="328"/>
      <c r="F79" s="329"/>
      <c r="G79" s="327" t="s">
        <v>143</v>
      </c>
      <c r="H79" s="328"/>
      <c r="I79" s="329"/>
      <c r="J79" s="327" t="s">
        <v>143</v>
      </c>
      <c r="K79" s="328"/>
      <c r="L79" s="329"/>
      <c r="M79" s="327" t="s">
        <v>143</v>
      </c>
      <c r="N79" s="328"/>
      <c r="O79" s="329"/>
      <c r="P79" s="10">
        <v>0.35100000000000003</v>
      </c>
      <c r="Q79" s="114" t="s">
        <v>71</v>
      </c>
      <c r="R79" s="12">
        <v>45</v>
      </c>
      <c r="S79" s="10">
        <v>0.35100000000000003</v>
      </c>
      <c r="T79" s="114" t="s">
        <v>71</v>
      </c>
      <c r="U79" s="12">
        <v>45</v>
      </c>
      <c r="V79" s="10">
        <v>0.78</v>
      </c>
      <c r="W79" s="114" t="s">
        <v>71</v>
      </c>
      <c r="X79" s="12">
        <v>100</v>
      </c>
      <c r="Y79" s="10">
        <v>0.78</v>
      </c>
      <c r="Z79" s="114" t="s">
        <v>71</v>
      </c>
      <c r="AA79" s="13">
        <v>100</v>
      </c>
    </row>
    <row r="80" spans="1:27" ht="45" x14ac:dyDescent="0.25">
      <c r="A80" s="4">
        <v>63</v>
      </c>
      <c r="B80" s="3" t="str">
        <f>'Приложение № 3'!B81</f>
        <v>ул. Крупской, от 
ул. Лукашевича до 
ул. Перелета</v>
      </c>
      <c r="C80" s="6">
        <v>0.7</v>
      </c>
      <c r="D80" s="327" t="s">
        <v>143</v>
      </c>
      <c r="E80" s="328"/>
      <c r="F80" s="329"/>
      <c r="G80" s="327" t="s">
        <v>143</v>
      </c>
      <c r="H80" s="328"/>
      <c r="I80" s="329"/>
      <c r="J80" s="327" t="s">
        <v>143</v>
      </c>
      <c r="K80" s="328"/>
      <c r="L80" s="329"/>
      <c r="M80" s="327" t="s">
        <v>143</v>
      </c>
      <c r="N80" s="328"/>
      <c r="O80" s="329"/>
      <c r="P80" s="10">
        <v>0.35</v>
      </c>
      <c r="Q80" s="114" t="s">
        <v>71</v>
      </c>
      <c r="R80" s="12">
        <v>50</v>
      </c>
      <c r="S80" s="10">
        <v>0.35</v>
      </c>
      <c r="T80" s="114" t="s">
        <v>71</v>
      </c>
      <c r="U80" s="12">
        <v>50</v>
      </c>
      <c r="V80" s="10">
        <v>0.7</v>
      </c>
      <c r="W80" s="114" t="s">
        <v>71</v>
      </c>
      <c r="X80" s="12">
        <v>100</v>
      </c>
      <c r="Y80" s="10">
        <v>0.7</v>
      </c>
      <c r="Z80" s="114" t="s">
        <v>71</v>
      </c>
      <c r="AA80" s="13">
        <v>100</v>
      </c>
    </row>
    <row r="81" spans="1:27" ht="45" x14ac:dyDescent="0.25">
      <c r="A81" s="4">
        <v>64</v>
      </c>
      <c r="B81" s="3" t="str">
        <f>'Приложение № 3'!B82</f>
        <v>ул. 6-я Станционная 
(от ул. Новокирпичная до 
ул. 6-я Ленинградская)</v>
      </c>
      <c r="C81" s="6">
        <v>3.2</v>
      </c>
      <c r="D81" s="327" t="s">
        <v>143</v>
      </c>
      <c r="E81" s="328"/>
      <c r="F81" s="329"/>
      <c r="G81" s="327" t="s">
        <v>143</v>
      </c>
      <c r="H81" s="328"/>
      <c r="I81" s="329"/>
      <c r="J81" s="327" t="s">
        <v>143</v>
      </c>
      <c r="K81" s="328"/>
      <c r="L81" s="329"/>
      <c r="M81" s="327" t="s">
        <v>143</v>
      </c>
      <c r="N81" s="328"/>
      <c r="O81" s="329"/>
      <c r="P81" s="10">
        <v>1.76</v>
      </c>
      <c r="Q81" s="114" t="s">
        <v>71</v>
      </c>
      <c r="R81" s="12">
        <v>55</v>
      </c>
      <c r="S81" s="10">
        <v>1.76</v>
      </c>
      <c r="T81" s="114" t="s">
        <v>71</v>
      </c>
      <c r="U81" s="12">
        <v>55</v>
      </c>
      <c r="V81" s="10">
        <v>3.2</v>
      </c>
      <c r="W81" s="114" t="s">
        <v>71</v>
      </c>
      <c r="X81" s="12">
        <v>100</v>
      </c>
      <c r="Y81" s="10">
        <v>3.2</v>
      </c>
      <c r="Z81" s="114" t="s">
        <v>71</v>
      </c>
      <c r="AA81" s="13">
        <v>100</v>
      </c>
    </row>
    <row r="82" spans="1:27" ht="45" x14ac:dyDescent="0.25">
      <c r="A82" s="4">
        <v>65</v>
      </c>
      <c r="B82" s="3" t="str">
        <f>'Приложение № 3'!B83</f>
        <v>Сибирский просп., 
от ул. Новокирпичной до 
ул. Гашека</v>
      </c>
      <c r="C82" s="6">
        <v>0.9</v>
      </c>
      <c r="D82" s="327" t="s">
        <v>143</v>
      </c>
      <c r="E82" s="328"/>
      <c r="F82" s="329"/>
      <c r="G82" s="327" t="s">
        <v>143</v>
      </c>
      <c r="H82" s="328"/>
      <c r="I82" s="329"/>
      <c r="J82" s="327" t="s">
        <v>143</v>
      </c>
      <c r="K82" s="328"/>
      <c r="L82" s="329"/>
      <c r="M82" s="327" t="s">
        <v>143</v>
      </c>
      <c r="N82" s="328"/>
      <c r="O82" s="329"/>
      <c r="P82" s="10">
        <v>0.495</v>
      </c>
      <c r="Q82" s="114" t="s">
        <v>71</v>
      </c>
      <c r="R82" s="12">
        <v>55</v>
      </c>
      <c r="S82" s="10">
        <v>0.495</v>
      </c>
      <c r="T82" s="114" t="s">
        <v>71</v>
      </c>
      <c r="U82" s="12">
        <v>55</v>
      </c>
      <c r="V82" s="10">
        <v>0.9</v>
      </c>
      <c r="W82" s="114" t="s">
        <v>71</v>
      </c>
      <c r="X82" s="12">
        <v>100</v>
      </c>
      <c r="Y82" s="10">
        <v>0.9</v>
      </c>
      <c r="Z82" s="114" t="s">
        <v>71</v>
      </c>
      <c r="AA82" s="13">
        <v>100</v>
      </c>
    </row>
    <row r="83" spans="1:27" ht="45" x14ac:dyDescent="0.25">
      <c r="A83" s="4">
        <v>66</v>
      </c>
      <c r="B83" s="3" t="str">
        <f>'Приложение № 3'!B84</f>
        <v>ул. XXII Партсъезда, от 
ул. 1-й Челюскинцев до 
ул. Раздольной</v>
      </c>
      <c r="C83" s="6">
        <v>3.7</v>
      </c>
      <c r="D83" s="327" t="s">
        <v>143</v>
      </c>
      <c r="E83" s="328"/>
      <c r="F83" s="329"/>
      <c r="G83" s="327" t="s">
        <v>143</v>
      </c>
      <c r="H83" s="328"/>
      <c r="I83" s="329"/>
      <c r="J83" s="327" t="s">
        <v>143</v>
      </c>
      <c r="K83" s="328"/>
      <c r="L83" s="329"/>
      <c r="M83" s="327" t="s">
        <v>143</v>
      </c>
      <c r="N83" s="328"/>
      <c r="O83" s="329"/>
      <c r="P83" s="10">
        <v>1.665</v>
      </c>
      <c r="Q83" s="114" t="s">
        <v>71</v>
      </c>
      <c r="R83" s="12">
        <v>45</v>
      </c>
      <c r="S83" s="10">
        <v>1.665</v>
      </c>
      <c r="T83" s="114" t="s">
        <v>71</v>
      </c>
      <c r="U83" s="12">
        <v>45</v>
      </c>
      <c r="V83" s="10">
        <v>3.7</v>
      </c>
      <c r="W83" s="114" t="s">
        <v>71</v>
      </c>
      <c r="X83" s="12">
        <v>100</v>
      </c>
      <c r="Y83" s="10">
        <v>3.7</v>
      </c>
      <c r="Z83" s="114" t="s">
        <v>71</v>
      </c>
      <c r="AA83" s="13">
        <v>100</v>
      </c>
    </row>
    <row r="84" spans="1:27" ht="45" x14ac:dyDescent="0.25">
      <c r="A84" s="4">
        <v>67</v>
      </c>
      <c r="B84" s="3" t="str">
        <f>'Приложение № 3'!B85</f>
        <v>ул. Заводская, от 
ул. Нефтезаводской до 
ул. Комбинатской</v>
      </c>
      <c r="C84" s="6">
        <v>2.95</v>
      </c>
      <c r="D84" s="327" t="s">
        <v>143</v>
      </c>
      <c r="E84" s="328"/>
      <c r="F84" s="329"/>
      <c r="G84" s="327" t="s">
        <v>143</v>
      </c>
      <c r="H84" s="328"/>
      <c r="I84" s="329"/>
      <c r="J84" s="327" t="s">
        <v>143</v>
      </c>
      <c r="K84" s="328"/>
      <c r="L84" s="329"/>
      <c r="M84" s="327" t="s">
        <v>143</v>
      </c>
      <c r="N84" s="328"/>
      <c r="O84" s="329"/>
      <c r="P84" s="10">
        <v>0</v>
      </c>
      <c r="Q84" s="114" t="s">
        <v>71</v>
      </c>
      <c r="R84" s="12">
        <v>0</v>
      </c>
      <c r="S84" s="10">
        <v>0</v>
      </c>
      <c r="T84" s="114" t="s">
        <v>71</v>
      </c>
      <c r="U84" s="12">
        <v>0</v>
      </c>
      <c r="V84" s="10">
        <v>2.95</v>
      </c>
      <c r="W84" s="114" t="s">
        <v>71</v>
      </c>
      <c r="X84" s="12">
        <v>100</v>
      </c>
      <c r="Y84" s="10">
        <v>2.95</v>
      </c>
      <c r="Z84" s="114" t="s">
        <v>71</v>
      </c>
      <c r="AA84" s="13">
        <v>100</v>
      </c>
    </row>
    <row r="85" spans="1:27" ht="45" x14ac:dyDescent="0.25">
      <c r="A85" s="4">
        <v>68</v>
      </c>
      <c r="B85" s="3" t="str">
        <f>'Приложение № 3'!B86</f>
        <v>ул. 1-я Заводская, от 
просп. Губкина до 
ул. Энтузиастов</v>
      </c>
      <c r="C85" s="6">
        <v>2.1</v>
      </c>
      <c r="D85" s="327" t="s">
        <v>143</v>
      </c>
      <c r="E85" s="328"/>
      <c r="F85" s="329"/>
      <c r="G85" s="327" t="s">
        <v>143</v>
      </c>
      <c r="H85" s="328"/>
      <c r="I85" s="329"/>
      <c r="J85" s="327" t="s">
        <v>143</v>
      </c>
      <c r="K85" s="328"/>
      <c r="L85" s="329"/>
      <c r="M85" s="327" t="s">
        <v>143</v>
      </c>
      <c r="N85" s="328"/>
      <c r="O85" s="329"/>
      <c r="P85" s="10">
        <v>0</v>
      </c>
      <c r="Q85" s="114" t="s">
        <v>71</v>
      </c>
      <c r="R85" s="12">
        <v>0</v>
      </c>
      <c r="S85" s="10">
        <v>0</v>
      </c>
      <c r="T85" s="114" t="s">
        <v>71</v>
      </c>
      <c r="U85" s="12">
        <v>0</v>
      </c>
      <c r="V85" s="10">
        <v>2.1</v>
      </c>
      <c r="W85" s="114" t="s">
        <v>71</v>
      </c>
      <c r="X85" s="12">
        <v>100</v>
      </c>
      <c r="Y85" s="10">
        <v>2.1</v>
      </c>
      <c r="Z85" s="114" t="s">
        <v>71</v>
      </c>
      <c r="AA85" s="13">
        <v>100</v>
      </c>
    </row>
    <row r="86" spans="1:27" ht="45" x14ac:dyDescent="0.25">
      <c r="A86" s="4">
        <v>69</v>
      </c>
      <c r="B86" s="3" t="str">
        <f>'Приложение № 3'!B87</f>
        <v>просп. К. Маркса 
(от ул. Лобкова до 
ул. Лермонтова)</v>
      </c>
      <c r="C86" s="6">
        <v>4.7</v>
      </c>
      <c r="D86" s="327" t="s">
        <v>143</v>
      </c>
      <c r="E86" s="328"/>
      <c r="F86" s="329"/>
      <c r="G86" s="327" t="s">
        <v>143</v>
      </c>
      <c r="H86" s="328"/>
      <c r="I86" s="329"/>
      <c r="J86" s="327" t="s">
        <v>143</v>
      </c>
      <c r="K86" s="328"/>
      <c r="L86" s="329"/>
      <c r="M86" s="327" t="s">
        <v>143</v>
      </c>
      <c r="N86" s="328"/>
      <c r="O86" s="329"/>
      <c r="P86" s="10">
        <v>1.18</v>
      </c>
      <c r="Q86" s="114" t="s">
        <v>71</v>
      </c>
      <c r="R86" s="12">
        <v>25</v>
      </c>
      <c r="S86" s="10">
        <v>1.18</v>
      </c>
      <c r="T86" s="114" t="s">
        <v>71</v>
      </c>
      <c r="U86" s="12">
        <v>25</v>
      </c>
      <c r="V86" s="10">
        <v>1.18</v>
      </c>
      <c r="W86" s="114" t="s">
        <v>71</v>
      </c>
      <c r="X86" s="12">
        <v>25</v>
      </c>
      <c r="Y86" s="10">
        <v>4.7</v>
      </c>
      <c r="Z86" s="114" t="s">
        <v>71</v>
      </c>
      <c r="AA86" s="13">
        <v>100</v>
      </c>
    </row>
    <row r="87" spans="1:27" ht="45" x14ac:dyDescent="0.25">
      <c r="A87" s="4">
        <v>70</v>
      </c>
      <c r="B87" s="3" t="str">
        <f>'Приложение № 3'!B95</f>
        <v>ул. Фрунзе, от 
ул. Орджоникидзе до 
ул. Булатова</v>
      </c>
      <c r="C87" s="6">
        <v>0.7</v>
      </c>
      <c r="D87" s="327" t="s">
        <v>143</v>
      </c>
      <c r="E87" s="328"/>
      <c r="F87" s="329"/>
      <c r="G87" s="327" t="s">
        <v>143</v>
      </c>
      <c r="H87" s="328"/>
      <c r="I87" s="329"/>
      <c r="J87" s="327" t="s">
        <v>143</v>
      </c>
      <c r="K87" s="328"/>
      <c r="L87" s="329"/>
      <c r="M87" s="327" t="s">
        <v>143</v>
      </c>
      <c r="N87" s="328"/>
      <c r="O87" s="329"/>
      <c r="P87" s="10">
        <v>0.35</v>
      </c>
      <c r="Q87" s="114" t="s">
        <v>71</v>
      </c>
      <c r="R87" s="12">
        <v>50</v>
      </c>
      <c r="S87" s="10">
        <v>0.35</v>
      </c>
      <c r="T87" s="114" t="s">
        <v>71</v>
      </c>
      <c r="U87" s="12">
        <v>50</v>
      </c>
      <c r="V87" s="10">
        <v>0.35</v>
      </c>
      <c r="W87" s="114" t="s">
        <v>71</v>
      </c>
      <c r="X87" s="12">
        <v>50</v>
      </c>
      <c r="Y87" s="10">
        <v>0.7</v>
      </c>
      <c r="Z87" s="114" t="s">
        <v>71</v>
      </c>
      <c r="AA87" s="13">
        <v>100</v>
      </c>
    </row>
    <row r="88" spans="1:27" ht="45" x14ac:dyDescent="0.25">
      <c r="A88" s="4">
        <v>71</v>
      </c>
      <c r="B88" s="3" t="str">
        <f>'Приложение № 3'!B96</f>
        <v>ул. 1-я Трамвайная, от 
ул. Воровского до 
ул. М. Леонова</v>
      </c>
      <c r="C88" s="6">
        <v>1.7</v>
      </c>
      <c r="D88" s="327" t="s">
        <v>143</v>
      </c>
      <c r="E88" s="328"/>
      <c r="F88" s="329"/>
      <c r="G88" s="327" t="s">
        <v>143</v>
      </c>
      <c r="H88" s="328"/>
      <c r="I88" s="329"/>
      <c r="J88" s="327" t="s">
        <v>143</v>
      </c>
      <c r="K88" s="328"/>
      <c r="L88" s="329"/>
      <c r="M88" s="327" t="s">
        <v>143</v>
      </c>
      <c r="N88" s="328"/>
      <c r="O88" s="329"/>
      <c r="P88" s="10">
        <v>0.51</v>
      </c>
      <c r="Q88" s="114" t="s">
        <v>71</v>
      </c>
      <c r="R88" s="12">
        <v>30</v>
      </c>
      <c r="S88" s="10">
        <v>0.51</v>
      </c>
      <c r="T88" s="114" t="s">
        <v>71</v>
      </c>
      <c r="U88" s="12">
        <v>30</v>
      </c>
      <c r="V88" s="10">
        <v>0.51</v>
      </c>
      <c r="W88" s="114" t="s">
        <v>71</v>
      </c>
      <c r="X88" s="12">
        <v>30</v>
      </c>
      <c r="Y88" s="10">
        <v>1.7</v>
      </c>
      <c r="Z88" s="114" t="s">
        <v>71</v>
      </c>
      <c r="AA88" s="13">
        <v>100</v>
      </c>
    </row>
    <row r="89" spans="1:27" ht="45" x14ac:dyDescent="0.25">
      <c r="A89" s="4">
        <v>72</v>
      </c>
      <c r="B89" s="3" t="str">
        <f>'Приложение № 3'!B97</f>
        <v>ул. М. Леонова, от 
ул. 1-й Трамвайной до 
ул.  13-й Комсомольской</v>
      </c>
      <c r="C89" s="6">
        <v>0.5</v>
      </c>
      <c r="D89" s="327" t="s">
        <v>143</v>
      </c>
      <c r="E89" s="328"/>
      <c r="F89" s="329"/>
      <c r="G89" s="327" t="s">
        <v>143</v>
      </c>
      <c r="H89" s="328"/>
      <c r="I89" s="329"/>
      <c r="J89" s="327" t="s">
        <v>143</v>
      </c>
      <c r="K89" s="328"/>
      <c r="L89" s="329"/>
      <c r="M89" s="327" t="s">
        <v>143</v>
      </c>
      <c r="N89" s="328"/>
      <c r="O89" s="329"/>
      <c r="P89" s="10">
        <v>0.05</v>
      </c>
      <c r="Q89" s="114" t="s">
        <v>71</v>
      </c>
      <c r="R89" s="12">
        <v>10</v>
      </c>
      <c r="S89" s="10">
        <v>0.05</v>
      </c>
      <c r="T89" s="114" t="s">
        <v>71</v>
      </c>
      <c r="U89" s="12">
        <v>10</v>
      </c>
      <c r="V89" s="10">
        <v>0.05</v>
      </c>
      <c r="W89" s="114" t="s">
        <v>71</v>
      </c>
      <c r="X89" s="12">
        <v>10</v>
      </c>
      <c r="Y89" s="10">
        <v>0.5</v>
      </c>
      <c r="Z89" s="114" t="s">
        <v>71</v>
      </c>
      <c r="AA89" s="13">
        <v>100</v>
      </c>
    </row>
    <row r="90" spans="1:27" ht="45" x14ac:dyDescent="0.25">
      <c r="A90" s="4">
        <v>73</v>
      </c>
      <c r="B90" s="3" t="str">
        <f>'Приложение № 3'!B98</f>
        <v xml:space="preserve">ул. 13-я Комсомольская, от 
ул. М. Леонова до Черлакского тракта </v>
      </c>
      <c r="C90" s="6">
        <v>0.3</v>
      </c>
      <c r="D90" s="327" t="s">
        <v>143</v>
      </c>
      <c r="E90" s="328"/>
      <c r="F90" s="329"/>
      <c r="G90" s="327" t="s">
        <v>143</v>
      </c>
      <c r="H90" s="328"/>
      <c r="I90" s="329"/>
      <c r="J90" s="327" t="s">
        <v>143</v>
      </c>
      <c r="K90" s="328"/>
      <c r="L90" s="329"/>
      <c r="M90" s="327" t="s">
        <v>143</v>
      </c>
      <c r="N90" s="328"/>
      <c r="O90" s="329"/>
      <c r="P90" s="10">
        <v>0</v>
      </c>
      <c r="Q90" s="114" t="s">
        <v>71</v>
      </c>
      <c r="R90" s="12">
        <v>0</v>
      </c>
      <c r="S90" s="10">
        <v>0</v>
      </c>
      <c r="T90" s="114" t="s">
        <v>71</v>
      </c>
      <c r="U90" s="12">
        <v>0</v>
      </c>
      <c r="V90" s="10">
        <v>0</v>
      </c>
      <c r="W90" s="114" t="s">
        <v>71</v>
      </c>
      <c r="X90" s="12">
        <v>0</v>
      </c>
      <c r="Y90" s="10">
        <v>0.3</v>
      </c>
      <c r="Z90" s="114" t="s">
        <v>71</v>
      </c>
      <c r="AA90" s="13">
        <v>100</v>
      </c>
    </row>
    <row r="91" spans="1:27" ht="45" x14ac:dyDescent="0.25">
      <c r="A91" s="4">
        <v>74</v>
      </c>
      <c r="B91" s="3" t="str">
        <f>'Приложение № 3'!B99</f>
        <v>просп. Комарова, от 
ул. Лукашевича до бульвара Архитекторов</v>
      </c>
      <c r="C91" s="6">
        <v>2.1</v>
      </c>
      <c r="D91" s="327" t="s">
        <v>143</v>
      </c>
      <c r="E91" s="328"/>
      <c r="F91" s="329"/>
      <c r="G91" s="327" t="s">
        <v>143</v>
      </c>
      <c r="H91" s="328"/>
      <c r="I91" s="329"/>
      <c r="J91" s="327" t="s">
        <v>143</v>
      </c>
      <c r="K91" s="328"/>
      <c r="L91" s="329"/>
      <c r="M91" s="327" t="s">
        <v>143</v>
      </c>
      <c r="N91" s="328"/>
      <c r="O91" s="329"/>
      <c r="P91" s="10">
        <v>0.42</v>
      </c>
      <c r="Q91" s="114" t="s">
        <v>71</v>
      </c>
      <c r="R91" s="12">
        <v>20</v>
      </c>
      <c r="S91" s="10">
        <v>0.42</v>
      </c>
      <c r="T91" s="114" t="s">
        <v>71</v>
      </c>
      <c r="U91" s="12">
        <v>20</v>
      </c>
      <c r="V91" s="10">
        <v>0.42</v>
      </c>
      <c r="W91" s="114" t="s">
        <v>71</v>
      </c>
      <c r="X91" s="12">
        <v>20</v>
      </c>
      <c r="Y91" s="10">
        <v>2.1</v>
      </c>
      <c r="Z91" s="114" t="s">
        <v>71</v>
      </c>
      <c r="AA91" s="13">
        <v>100</v>
      </c>
    </row>
    <row r="92" spans="1:27" ht="45" x14ac:dyDescent="0.25">
      <c r="A92" s="4">
        <v>75</v>
      </c>
      <c r="B92" s="3" t="str">
        <f>'Приложение № 3'!B101</f>
        <v>ул. 3-я Молодежная, от 
ул. 4-й Транспортной до Окружной дороги</v>
      </c>
      <c r="C92" s="6">
        <v>3.4</v>
      </c>
      <c r="D92" s="327" t="s">
        <v>143</v>
      </c>
      <c r="E92" s="328"/>
      <c r="F92" s="329"/>
      <c r="G92" s="327" t="s">
        <v>143</v>
      </c>
      <c r="H92" s="328"/>
      <c r="I92" s="329"/>
      <c r="J92" s="327" t="s">
        <v>143</v>
      </c>
      <c r="K92" s="328"/>
      <c r="L92" s="329"/>
      <c r="M92" s="327" t="s">
        <v>143</v>
      </c>
      <c r="N92" s="328"/>
      <c r="O92" s="329"/>
      <c r="P92" s="10">
        <v>0.68</v>
      </c>
      <c r="Q92" s="114" t="s">
        <v>71</v>
      </c>
      <c r="R92" s="12">
        <v>20</v>
      </c>
      <c r="S92" s="10">
        <v>0.68</v>
      </c>
      <c r="T92" s="114" t="s">
        <v>71</v>
      </c>
      <c r="U92" s="12">
        <v>20</v>
      </c>
      <c r="V92" s="10">
        <v>0.68</v>
      </c>
      <c r="W92" s="114" t="s">
        <v>71</v>
      </c>
      <c r="X92" s="12">
        <v>20</v>
      </c>
      <c r="Y92" s="10">
        <v>3.4</v>
      </c>
      <c r="Z92" s="114" t="s">
        <v>71</v>
      </c>
      <c r="AA92" s="13">
        <v>100</v>
      </c>
    </row>
    <row r="93" spans="1:27" ht="45" x14ac:dyDescent="0.25">
      <c r="A93" s="4">
        <v>76</v>
      </c>
      <c r="B93" s="3" t="str">
        <f>'Приложение № 3'!B102</f>
        <v>ул. 4-я Транспортная, от 
ул. 3-й Молодежной до 
ул. Б. Хмельницкого</v>
      </c>
      <c r="C93" s="6">
        <v>1.5</v>
      </c>
      <c r="D93" s="327" t="s">
        <v>143</v>
      </c>
      <c r="E93" s="328"/>
      <c r="F93" s="329"/>
      <c r="G93" s="327" t="s">
        <v>143</v>
      </c>
      <c r="H93" s="328"/>
      <c r="I93" s="329"/>
      <c r="J93" s="327" t="s">
        <v>143</v>
      </c>
      <c r="K93" s="328"/>
      <c r="L93" s="329"/>
      <c r="M93" s="327" t="s">
        <v>143</v>
      </c>
      <c r="N93" s="328"/>
      <c r="O93" s="329"/>
      <c r="P93" s="10">
        <v>0.3</v>
      </c>
      <c r="Q93" s="114" t="s">
        <v>71</v>
      </c>
      <c r="R93" s="12">
        <v>20</v>
      </c>
      <c r="S93" s="10">
        <v>0.3</v>
      </c>
      <c r="T93" s="114" t="s">
        <v>71</v>
      </c>
      <c r="U93" s="12">
        <v>20</v>
      </c>
      <c r="V93" s="10">
        <v>0.3</v>
      </c>
      <c r="W93" s="114" t="s">
        <v>71</v>
      </c>
      <c r="X93" s="12">
        <v>20</v>
      </c>
      <c r="Y93" s="10">
        <v>1.5</v>
      </c>
      <c r="Z93" s="114" t="s">
        <v>71</v>
      </c>
      <c r="AA93" s="13">
        <v>100</v>
      </c>
    </row>
    <row r="94" spans="1:27" ht="45" x14ac:dyDescent="0.25">
      <c r="A94" s="4">
        <v>77</v>
      </c>
      <c r="B94" s="3" t="str">
        <f>'Приложение № 3'!B103</f>
        <v>ул. Октябрьская, от 
ул. Орджоникидзе до 
ул. Госпитальной</v>
      </c>
      <c r="C94" s="6">
        <v>1.4</v>
      </c>
      <c r="D94" s="327" t="s">
        <v>143</v>
      </c>
      <c r="E94" s="328"/>
      <c r="F94" s="329"/>
      <c r="G94" s="327" t="s">
        <v>143</v>
      </c>
      <c r="H94" s="328"/>
      <c r="I94" s="329"/>
      <c r="J94" s="327" t="s">
        <v>143</v>
      </c>
      <c r="K94" s="328"/>
      <c r="L94" s="329"/>
      <c r="M94" s="327" t="s">
        <v>143</v>
      </c>
      <c r="N94" s="328"/>
      <c r="O94" s="329"/>
      <c r="P94" s="10">
        <v>0.42</v>
      </c>
      <c r="Q94" s="114" t="s">
        <v>71</v>
      </c>
      <c r="R94" s="12">
        <v>30</v>
      </c>
      <c r="S94" s="10">
        <v>0.42</v>
      </c>
      <c r="T94" s="114" t="s">
        <v>71</v>
      </c>
      <c r="U94" s="12">
        <v>30</v>
      </c>
      <c r="V94" s="10">
        <v>0.42</v>
      </c>
      <c r="W94" s="114" t="s">
        <v>71</v>
      </c>
      <c r="X94" s="12">
        <v>30</v>
      </c>
      <c r="Y94" s="10">
        <v>1.4</v>
      </c>
      <c r="Z94" s="114" t="s">
        <v>71</v>
      </c>
      <c r="AA94" s="13">
        <v>100</v>
      </c>
    </row>
    <row r="95" spans="1:27" ht="45" x14ac:dyDescent="0.25">
      <c r="A95" s="4">
        <v>78</v>
      </c>
      <c r="B95" s="3" t="str">
        <f>'Приложение № 3'!B104</f>
        <v>Окружная дорога, от 
просп. Космического до 
ул. Барабинской</v>
      </c>
      <c r="C95" s="6">
        <v>3.3</v>
      </c>
      <c r="D95" s="327" t="s">
        <v>143</v>
      </c>
      <c r="E95" s="328"/>
      <c r="F95" s="329"/>
      <c r="G95" s="327" t="s">
        <v>143</v>
      </c>
      <c r="H95" s="328"/>
      <c r="I95" s="329"/>
      <c r="J95" s="327" t="s">
        <v>143</v>
      </c>
      <c r="K95" s="328"/>
      <c r="L95" s="329"/>
      <c r="M95" s="327" t="s">
        <v>143</v>
      </c>
      <c r="N95" s="328"/>
      <c r="O95" s="329"/>
      <c r="P95" s="10">
        <v>0.82499999999999996</v>
      </c>
      <c r="Q95" s="114" t="s">
        <v>71</v>
      </c>
      <c r="R95" s="12">
        <v>25</v>
      </c>
      <c r="S95" s="10">
        <v>0.82499999999999996</v>
      </c>
      <c r="T95" s="114" t="s">
        <v>71</v>
      </c>
      <c r="U95" s="12">
        <v>25</v>
      </c>
      <c r="V95" s="10">
        <v>0.82499999999999996</v>
      </c>
      <c r="W95" s="114" t="s">
        <v>71</v>
      </c>
      <c r="X95" s="12">
        <v>25</v>
      </c>
      <c r="Y95" s="10">
        <v>3.3</v>
      </c>
      <c r="Z95" s="114" t="s">
        <v>71</v>
      </c>
      <c r="AA95" s="13">
        <v>100</v>
      </c>
    </row>
    <row r="96" spans="1:27" ht="60" x14ac:dyDescent="0.25">
      <c r="A96" s="4">
        <v>79</v>
      </c>
      <c r="B96" s="3" t="str">
        <f>'Приложение № 3'!B105</f>
        <v>ул. Л. Чайкиной, от 
ул. Б. Хмельницкого до путепровода по ул. Л. Чайкиной</v>
      </c>
      <c r="C96" s="6">
        <v>1.6</v>
      </c>
      <c r="D96" s="327" t="s">
        <v>143</v>
      </c>
      <c r="E96" s="328"/>
      <c r="F96" s="329"/>
      <c r="G96" s="327" t="s">
        <v>143</v>
      </c>
      <c r="H96" s="328"/>
      <c r="I96" s="329"/>
      <c r="J96" s="327" t="s">
        <v>143</v>
      </c>
      <c r="K96" s="328"/>
      <c r="L96" s="329"/>
      <c r="M96" s="327" t="s">
        <v>143</v>
      </c>
      <c r="N96" s="328"/>
      <c r="O96" s="329"/>
      <c r="P96" s="10">
        <v>0.56000000000000005</v>
      </c>
      <c r="Q96" s="114" t="s">
        <v>71</v>
      </c>
      <c r="R96" s="12">
        <v>35</v>
      </c>
      <c r="S96" s="10">
        <v>0.56000000000000005</v>
      </c>
      <c r="T96" s="114" t="s">
        <v>71</v>
      </c>
      <c r="U96" s="12">
        <v>35</v>
      </c>
      <c r="V96" s="10">
        <v>0.56000000000000005</v>
      </c>
      <c r="W96" s="114" t="s">
        <v>71</v>
      </c>
      <c r="X96" s="12">
        <v>35</v>
      </c>
      <c r="Y96" s="10">
        <v>1.6</v>
      </c>
      <c r="Z96" s="114" t="s">
        <v>71</v>
      </c>
      <c r="AA96" s="13">
        <v>100</v>
      </c>
    </row>
    <row r="97" spans="1:27" ht="45" x14ac:dyDescent="0.25">
      <c r="A97" s="4">
        <v>80</v>
      </c>
      <c r="B97" s="3" t="str">
        <f>'Приложение № 3'!B106</f>
        <v>ул. Красный Путь, от 
ул. Интернациональной 
до просп. Мира</v>
      </c>
      <c r="C97" s="6">
        <v>4.8</v>
      </c>
      <c r="D97" s="327" t="s">
        <v>143</v>
      </c>
      <c r="E97" s="328"/>
      <c r="F97" s="329"/>
      <c r="G97" s="327" t="s">
        <v>143</v>
      </c>
      <c r="H97" s="328"/>
      <c r="I97" s="329"/>
      <c r="J97" s="327" t="s">
        <v>143</v>
      </c>
      <c r="K97" s="328"/>
      <c r="L97" s="329"/>
      <c r="M97" s="327" t="s">
        <v>143</v>
      </c>
      <c r="N97" s="328"/>
      <c r="O97" s="329"/>
      <c r="P97" s="10">
        <v>1.68</v>
      </c>
      <c r="Q97" s="114" t="s">
        <v>71</v>
      </c>
      <c r="R97" s="12">
        <v>35</v>
      </c>
      <c r="S97" s="10">
        <v>1.68</v>
      </c>
      <c r="T97" s="114" t="s">
        <v>71</v>
      </c>
      <c r="U97" s="12">
        <v>35</v>
      </c>
      <c r="V97" s="10">
        <v>1.68</v>
      </c>
      <c r="W97" s="114" t="s">
        <v>71</v>
      </c>
      <c r="X97" s="12">
        <v>35</v>
      </c>
      <c r="Y97" s="10">
        <v>4.84</v>
      </c>
      <c r="Z97" s="114" t="s">
        <v>71</v>
      </c>
      <c r="AA97" s="13">
        <v>100</v>
      </c>
    </row>
    <row r="98" spans="1:27" ht="45" x14ac:dyDescent="0.25">
      <c r="A98" s="4">
        <v>81</v>
      </c>
      <c r="B98" s="3" t="str">
        <f>'Приложение № 3'!B108</f>
        <v>ул. Багратиона, от 
ул. 4-й Челюскинцев до 
ул. 21-й Амурской</v>
      </c>
      <c r="C98" s="6">
        <v>1.6</v>
      </c>
      <c r="D98" s="327" t="s">
        <v>143</v>
      </c>
      <c r="E98" s="328"/>
      <c r="F98" s="329"/>
      <c r="G98" s="327" t="s">
        <v>143</v>
      </c>
      <c r="H98" s="328"/>
      <c r="I98" s="329"/>
      <c r="J98" s="327" t="s">
        <v>143</v>
      </c>
      <c r="K98" s="328"/>
      <c r="L98" s="329"/>
      <c r="M98" s="327" t="s">
        <v>143</v>
      </c>
      <c r="N98" s="328"/>
      <c r="O98" s="329"/>
      <c r="P98" s="10">
        <v>0.32</v>
      </c>
      <c r="Q98" s="114" t="s">
        <v>71</v>
      </c>
      <c r="R98" s="12">
        <v>20</v>
      </c>
      <c r="S98" s="10">
        <v>0.32</v>
      </c>
      <c r="T98" s="114" t="s">
        <v>71</v>
      </c>
      <c r="U98" s="12">
        <v>20</v>
      </c>
      <c r="V98" s="10">
        <v>0.32</v>
      </c>
      <c r="W98" s="114" t="s">
        <v>71</v>
      </c>
      <c r="X98" s="12">
        <v>20</v>
      </c>
      <c r="Y98" s="10">
        <v>1.6</v>
      </c>
      <c r="Z98" s="114" t="s">
        <v>71</v>
      </c>
      <c r="AA98" s="13">
        <v>100</v>
      </c>
    </row>
    <row r="99" spans="1:27" ht="45" x14ac:dyDescent="0.25">
      <c r="A99" s="4">
        <v>82</v>
      </c>
      <c r="B99" s="3" t="str">
        <f>'Приложение № 3'!B109</f>
        <v>ул. 36-я Северная, от 
ул. Герцена до 
ул. Орджоникидзе</v>
      </c>
      <c r="C99" s="6">
        <v>1</v>
      </c>
      <c r="D99" s="327" t="s">
        <v>143</v>
      </c>
      <c r="E99" s="328"/>
      <c r="F99" s="329"/>
      <c r="G99" s="327" t="s">
        <v>143</v>
      </c>
      <c r="H99" s="328"/>
      <c r="I99" s="329"/>
      <c r="J99" s="327" t="s">
        <v>143</v>
      </c>
      <c r="K99" s="328"/>
      <c r="L99" s="329"/>
      <c r="M99" s="327" t="s">
        <v>143</v>
      </c>
      <c r="N99" s="328"/>
      <c r="O99" s="329"/>
      <c r="P99" s="10">
        <v>0.1</v>
      </c>
      <c r="Q99" s="114" t="s">
        <v>71</v>
      </c>
      <c r="R99" s="12">
        <v>10</v>
      </c>
      <c r="S99" s="10">
        <v>0.1</v>
      </c>
      <c r="T99" s="114" t="s">
        <v>71</v>
      </c>
      <c r="U99" s="12">
        <v>10</v>
      </c>
      <c r="V99" s="10">
        <v>0.1</v>
      </c>
      <c r="W99" s="114" t="s">
        <v>71</v>
      </c>
      <c r="X99" s="12">
        <v>10</v>
      </c>
      <c r="Y99" s="10">
        <v>1</v>
      </c>
      <c r="Z99" s="114" t="s">
        <v>71</v>
      </c>
      <c r="AA99" s="13">
        <v>100</v>
      </c>
    </row>
    <row r="100" spans="1:27" ht="45" x14ac:dyDescent="0.25">
      <c r="A100" s="4">
        <v>83</v>
      </c>
      <c r="B100" s="3" t="str">
        <f>'Приложение № 3'!B110</f>
        <v>ул. Химиков, от 
просп. Мира до 
ул. Комбинатская</v>
      </c>
      <c r="C100" s="6">
        <v>3.52</v>
      </c>
      <c r="D100" s="327" t="s">
        <v>143</v>
      </c>
      <c r="E100" s="328"/>
      <c r="F100" s="329"/>
      <c r="G100" s="327" t="s">
        <v>143</v>
      </c>
      <c r="H100" s="328"/>
      <c r="I100" s="329"/>
      <c r="J100" s="327" t="s">
        <v>143</v>
      </c>
      <c r="K100" s="328"/>
      <c r="L100" s="329"/>
      <c r="M100" s="327" t="s">
        <v>143</v>
      </c>
      <c r="N100" s="328"/>
      <c r="O100" s="329"/>
      <c r="P100" s="10">
        <v>2.1120000000000001</v>
      </c>
      <c r="Q100" s="114" t="s">
        <v>71</v>
      </c>
      <c r="R100" s="12">
        <v>60</v>
      </c>
      <c r="S100" s="10">
        <v>2.1120000000000001</v>
      </c>
      <c r="T100" s="114" t="s">
        <v>71</v>
      </c>
      <c r="U100" s="12">
        <v>60</v>
      </c>
      <c r="V100" s="10">
        <v>2.1120000000000001</v>
      </c>
      <c r="W100" s="114" t="s">
        <v>71</v>
      </c>
      <c r="X100" s="12">
        <v>60</v>
      </c>
      <c r="Y100" s="10">
        <v>3.52</v>
      </c>
      <c r="Z100" s="114" t="s">
        <v>71</v>
      </c>
      <c r="AA100" s="13">
        <v>100</v>
      </c>
    </row>
    <row r="101" spans="1:27" ht="30" x14ac:dyDescent="0.25">
      <c r="A101" s="4">
        <v>84</v>
      </c>
      <c r="B101" s="3" t="str">
        <f>'Приложение № 3'!B111</f>
        <v>ул. 60 лет Победы, от 
ООТ "АМЛ" до ул. Суворова</v>
      </c>
      <c r="C101" s="6">
        <v>3.25</v>
      </c>
      <c r="D101" s="327" t="s">
        <v>143</v>
      </c>
      <c r="E101" s="328"/>
      <c r="F101" s="329"/>
      <c r="G101" s="327" t="s">
        <v>143</v>
      </c>
      <c r="H101" s="328"/>
      <c r="I101" s="329"/>
      <c r="J101" s="327" t="s">
        <v>143</v>
      </c>
      <c r="K101" s="328"/>
      <c r="L101" s="329"/>
      <c r="M101" s="327" t="s">
        <v>143</v>
      </c>
      <c r="N101" s="328"/>
      <c r="O101" s="329"/>
      <c r="P101" s="10">
        <v>0.8125</v>
      </c>
      <c r="Q101" s="114" t="s">
        <v>71</v>
      </c>
      <c r="R101" s="12">
        <v>25</v>
      </c>
      <c r="S101" s="10">
        <v>0.8125</v>
      </c>
      <c r="T101" s="114" t="s">
        <v>71</v>
      </c>
      <c r="U101" s="12">
        <v>25</v>
      </c>
      <c r="V101" s="10">
        <v>0.48749999999999999</v>
      </c>
      <c r="W101" s="114" t="s">
        <v>71</v>
      </c>
      <c r="X101" s="12">
        <v>15</v>
      </c>
      <c r="Y101" s="10">
        <v>3.25</v>
      </c>
      <c r="Z101" s="114" t="s">
        <v>71</v>
      </c>
      <c r="AA101" s="13">
        <v>100</v>
      </c>
    </row>
    <row r="102" spans="1:27" ht="45" x14ac:dyDescent="0.25">
      <c r="A102" s="4">
        <v>85</v>
      </c>
      <c r="B102" s="3" t="str">
        <f>'Приложение № 3'!B112</f>
        <v>ул. Семиреченская, от 
ул. Мельничной до ООТ "Новостройка"</v>
      </c>
      <c r="C102" s="6">
        <v>3.18</v>
      </c>
      <c r="D102" s="327" t="s">
        <v>143</v>
      </c>
      <c r="E102" s="328"/>
      <c r="F102" s="329"/>
      <c r="G102" s="327" t="s">
        <v>143</v>
      </c>
      <c r="H102" s="328"/>
      <c r="I102" s="329"/>
      <c r="J102" s="327" t="s">
        <v>143</v>
      </c>
      <c r="K102" s="328"/>
      <c r="L102" s="329"/>
      <c r="M102" s="327" t="s">
        <v>143</v>
      </c>
      <c r="N102" s="328"/>
      <c r="O102" s="329"/>
      <c r="P102" s="10">
        <v>0.63600000000000001</v>
      </c>
      <c r="Q102" s="114" t="s">
        <v>71</v>
      </c>
      <c r="R102" s="12">
        <v>20</v>
      </c>
      <c r="S102" s="10">
        <v>0.63600000000000001</v>
      </c>
      <c r="T102" s="114" t="s">
        <v>71</v>
      </c>
      <c r="U102" s="12">
        <v>20</v>
      </c>
      <c r="V102" s="10">
        <v>0.318</v>
      </c>
      <c r="W102" s="114" t="s">
        <v>71</v>
      </c>
      <c r="X102" s="12">
        <v>10</v>
      </c>
      <c r="Y102" s="10">
        <v>3.18</v>
      </c>
      <c r="Z102" s="114" t="s">
        <v>71</v>
      </c>
      <c r="AA102" s="13">
        <v>100</v>
      </c>
    </row>
    <row r="103" spans="1:27" ht="45" x14ac:dyDescent="0.25">
      <c r="A103" s="4">
        <v>86</v>
      </c>
      <c r="B103" s="3" t="str">
        <f>'Приложение № 3'!B113</f>
        <v>ул. Красный Пахарь, от 
ул. 24-й Северной до 
ул. 7-й Северной</v>
      </c>
      <c r="C103" s="6">
        <v>1.65</v>
      </c>
      <c r="D103" s="327" t="s">
        <v>143</v>
      </c>
      <c r="E103" s="328"/>
      <c r="F103" s="329"/>
      <c r="G103" s="327" t="s">
        <v>143</v>
      </c>
      <c r="H103" s="328"/>
      <c r="I103" s="329"/>
      <c r="J103" s="327" t="s">
        <v>143</v>
      </c>
      <c r="K103" s="328"/>
      <c r="L103" s="329"/>
      <c r="M103" s="327" t="s">
        <v>143</v>
      </c>
      <c r="N103" s="328"/>
      <c r="O103" s="329"/>
      <c r="P103" s="10">
        <v>0.41249999999999998</v>
      </c>
      <c r="Q103" s="114" t="s">
        <v>71</v>
      </c>
      <c r="R103" s="12">
        <v>25</v>
      </c>
      <c r="S103" s="10">
        <v>0.41249999999999998</v>
      </c>
      <c r="T103" s="114" t="s">
        <v>71</v>
      </c>
      <c r="U103" s="12">
        <v>25</v>
      </c>
      <c r="V103" s="10">
        <v>0.2475</v>
      </c>
      <c r="W103" s="114" t="s">
        <v>71</v>
      </c>
      <c r="X103" s="12">
        <v>15</v>
      </c>
      <c r="Y103" s="10">
        <v>1.65</v>
      </c>
      <c r="Z103" s="114" t="s">
        <v>71</v>
      </c>
      <c r="AA103" s="13">
        <v>100</v>
      </c>
    </row>
    <row r="104" spans="1:27" ht="45" x14ac:dyDescent="0.25">
      <c r="A104" s="4">
        <v>87</v>
      </c>
      <c r="B104" s="3" t="str">
        <f>'Приложение № 3'!B114</f>
        <v>ул. 5-я Северная, от 
ул. Красный Пахарь до 
ул. Челюскинцев</v>
      </c>
      <c r="C104" s="6">
        <v>1.1499999999999999</v>
      </c>
      <c r="D104" s="327" t="s">
        <v>143</v>
      </c>
      <c r="E104" s="328"/>
      <c r="F104" s="329"/>
      <c r="G104" s="327" t="s">
        <v>143</v>
      </c>
      <c r="H104" s="328"/>
      <c r="I104" s="329"/>
      <c r="J104" s="327" t="s">
        <v>143</v>
      </c>
      <c r="K104" s="328"/>
      <c r="L104" s="329"/>
      <c r="M104" s="327" t="s">
        <v>143</v>
      </c>
      <c r="N104" s="328"/>
      <c r="O104" s="329"/>
      <c r="P104" s="10">
        <v>0.23</v>
      </c>
      <c r="Q104" s="114" t="s">
        <v>71</v>
      </c>
      <c r="R104" s="12">
        <v>20</v>
      </c>
      <c r="S104" s="10">
        <v>0.23</v>
      </c>
      <c r="T104" s="114" t="s">
        <v>71</v>
      </c>
      <c r="U104" s="12">
        <v>20</v>
      </c>
      <c r="V104" s="10">
        <v>0.115</v>
      </c>
      <c r="W104" s="114" t="s">
        <v>71</v>
      </c>
      <c r="X104" s="12">
        <v>10</v>
      </c>
      <c r="Y104" s="10">
        <v>1.1499999999999999</v>
      </c>
      <c r="Z104" s="114" t="s">
        <v>71</v>
      </c>
      <c r="AA104" s="13">
        <v>100</v>
      </c>
    </row>
    <row r="105" spans="1:27" ht="45" x14ac:dyDescent="0.25">
      <c r="A105" s="4">
        <v>88</v>
      </c>
      <c r="B105" s="3" t="str">
        <f>'Приложение № 3'!B115</f>
        <v>ул. Железнодорожная, от 
ул. 4-я Челюскинцев до 
ул. Барнаульской</v>
      </c>
      <c r="C105" s="19">
        <v>0.4</v>
      </c>
      <c r="D105" s="327" t="s">
        <v>143</v>
      </c>
      <c r="E105" s="328"/>
      <c r="F105" s="329"/>
      <c r="G105" s="327" t="s">
        <v>143</v>
      </c>
      <c r="H105" s="328"/>
      <c r="I105" s="329"/>
      <c r="J105" s="327" t="s">
        <v>143</v>
      </c>
      <c r="K105" s="328"/>
      <c r="L105" s="329"/>
      <c r="M105" s="327" t="s">
        <v>143</v>
      </c>
      <c r="N105" s="328"/>
      <c r="O105" s="329"/>
      <c r="P105" s="10">
        <v>0.08</v>
      </c>
      <c r="Q105" s="114" t="s">
        <v>71</v>
      </c>
      <c r="R105" s="12">
        <v>20</v>
      </c>
      <c r="S105" s="10">
        <v>0.08</v>
      </c>
      <c r="T105" s="114" t="s">
        <v>71</v>
      </c>
      <c r="U105" s="12">
        <v>20</v>
      </c>
      <c r="V105" s="10">
        <v>0.04</v>
      </c>
      <c r="W105" s="114" t="s">
        <v>71</v>
      </c>
      <c r="X105" s="12">
        <v>10</v>
      </c>
      <c r="Y105" s="10">
        <v>0.4</v>
      </c>
      <c r="Z105" s="114" t="s">
        <v>71</v>
      </c>
      <c r="AA105" s="13">
        <v>100</v>
      </c>
    </row>
    <row r="106" spans="1:27" ht="45" x14ac:dyDescent="0.25">
      <c r="A106" s="4">
        <v>89</v>
      </c>
      <c r="B106" s="3" t="str">
        <f>'Приложение № 3'!B116</f>
        <v xml:space="preserve">ул. Барнаульская, от 
ул. Железнодорожной до 
ул. 10-й Ремесленной </v>
      </c>
      <c r="C106" s="19">
        <v>0.74</v>
      </c>
      <c r="D106" s="327" t="s">
        <v>143</v>
      </c>
      <c r="E106" s="328"/>
      <c r="F106" s="329"/>
      <c r="G106" s="327" t="s">
        <v>143</v>
      </c>
      <c r="H106" s="328"/>
      <c r="I106" s="329"/>
      <c r="J106" s="327" t="s">
        <v>143</v>
      </c>
      <c r="K106" s="328"/>
      <c r="L106" s="329"/>
      <c r="M106" s="327" t="s">
        <v>143</v>
      </c>
      <c r="N106" s="328"/>
      <c r="O106" s="329"/>
      <c r="P106" s="10">
        <v>0.14800000000000002</v>
      </c>
      <c r="Q106" s="114" t="s">
        <v>71</v>
      </c>
      <c r="R106" s="12">
        <v>20</v>
      </c>
      <c r="S106" s="10">
        <v>0.14800000000000002</v>
      </c>
      <c r="T106" s="114" t="s">
        <v>71</v>
      </c>
      <c r="U106" s="12">
        <v>20</v>
      </c>
      <c r="V106" s="10">
        <v>7.400000000000001E-2</v>
      </c>
      <c r="W106" s="114" t="s">
        <v>71</v>
      </c>
      <c r="X106" s="12">
        <v>10</v>
      </c>
      <c r="Y106" s="10">
        <v>0.74</v>
      </c>
      <c r="Z106" s="114" t="s">
        <v>71</v>
      </c>
      <c r="AA106" s="13">
        <v>100</v>
      </c>
    </row>
    <row r="107" spans="1:27" ht="75" x14ac:dyDescent="0.25">
      <c r="A107" s="4">
        <v>90</v>
      </c>
      <c r="B107" s="3" t="str">
        <f>'Приложение № 3'!B117</f>
        <v>ул. Декабристов 
(от ул. 10 лет Октября до 
ул. Масленникова и от 
ул. Маяковского до 
ул. Бульварной)</v>
      </c>
      <c r="C107" s="19">
        <v>1.98</v>
      </c>
      <c r="D107" s="327" t="s">
        <v>143</v>
      </c>
      <c r="E107" s="328"/>
      <c r="F107" s="329"/>
      <c r="G107" s="327" t="s">
        <v>143</v>
      </c>
      <c r="H107" s="328"/>
      <c r="I107" s="329"/>
      <c r="J107" s="327" t="s">
        <v>143</v>
      </c>
      <c r="K107" s="328"/>
      <c r="L107" s="329"/>
      <c r="M107" s="327" t="s">
        <v>143</v>
      </c>
      <c r="N107" s="328"/>
      <c r="O107" s="329"/>
      <c r="P107" s="10">
        <v>0.69299999999999995</v>
      </c>
      <c r="Q107" s="114" t="s">
        <v>71</v>
      </c>
      <c r="R107" s="12">
        <v>35</v>
      </c>
      <c r="S107" s="10">
        <v>0.69299999999999995</v>
      </c>
      <c r="T107" s="114" t="s">
        <v>71</v>
      </c>
      <c r="U107" s="12">
        <v>35</v>
      </c>
      <c r="V107" s="10">
        <v>0.495</v>
      </c>
      <c r="W107" s="114" t="s">
        <v>71</v>
      </c>
      <c r="X107" s="12">
        <v>25</v>
      </c>
      <c r="Y107" s="10">
        <v>1.98</v>
      </c>
      <c r="Z107" s="114" t="s">
        <v>71</v>
      </c>
      <c r="AA107" s="13">
        <v>100</v>
      </c>
    </row>
    <row r="108" spans="1:27" ht="30" x14ac:dyDescent="0.25">
      <c r="A108" s="4">
        <v>91</v>
      </c>
      <c r="B108" s="3" t="str">
        <f>'Приложение № 3'!B118</f>
        <v>ул. 22-я Северная, от 
ул. Средней до ул. Герцена</v>
      </c>
      <c r="C108" s="19">
        <v>1.25</v>
      </c>
      <c r="D108" s="327" t="s">
        <v>143</v>
      </c>
      <c r="E108" s="328"/>
      <c r="F108" s="329"/>
      <c r="G108" s="327" t="s">
        <v>143</v>
      </c>
      <c r="H108" s="328"/>
      <c r="I108" s="329"/>
      <c r="J108" s="327" t="s">
        <v>143</v>
      </c>
      <c r="K108" s="328"/>
      <c r="L108" s="329"/>
      <c r="M108" s="327" t="s">
        <v>143</v>
      </c>
      <c r="N108" s="328"/>
      <c r="O108" s="329"/>
      <c r="P108" s="10">
        <v>0.1875</v>
      </c>
      <c r="Q108" s="114" t="s">
        <v>71</v>
      </c>
      <c r="R108" s="12">
        <v>15</v>
      </c>
      <c r="S108" s="10">
        <v>0.1875</v>
      </c>
      <c r="T108" s="114" t="s">
        <v>71</v>
      </c>
      <c r="U108" s="12">
        <v>15</v>
      </c>
      <c r="V108" s="10">
        <v>0.125</v>
      </c>
      <c r="W108" s="114" t="s">
        <v>71</v>
      </c>
      <c r="X108" s="12">
        <v>10</v>
      </c>
      <c r="Y108" s="10">
        <v>1.25</v>
      </c>
      <c r="Z108" s="114" t="s">
        <v>71</v>
      </c>
      <c r="AA108" s="13">
        <v>100</v>
      </c>
    </row>
    <row r="109" spans="1:27" ht="45" x14ac:dyDescent="0.25">
      <c r="A109" s="4">
        <v>92</v>
      </c>
      <c r="B109" s="3" t="str">
        <f>'Приложение № 3'!B119</f>
        <v>просп. Мира, от 
ул. Красный Путь до 
ул. Полевая</v>
      </c>
      <c r="C109" s="19">
        <v>8.26</v>
      </c>
      <c r="D109" s="327" t="s">
        <v>143</v>
      </c>
      <c r="E109" s="328"/>
      <c r="F109" s="329"/>
      <c r="G109" s="327" t="s">
        <v>143</v>
      </c>
      <c r="H109" s="328"/>
      <c r="I109" s="329"/>
      <c r="J109" s="327" t="s">
        <v>143</v>
      </c>
      <c r="K109" s="328"/>
      <c r="L109" s="329"/>
      <c r="M109" s="327" t="s">
        <v>143</v>
      </c>
      <c r="N109" s="328"/>
      <c r="O109" s="329"/>
      <c r="P109" s="10">
        <v>4.46</v>
      </c>
      <c r="Q109" s="114" t="s">
        <v>71</v>
      </c>
      <c r="R109" s="12">
        <v>54</v>
      </c>
      <c r="S109" s="10">
        <v>4.46</v>
      </c>
      <c r="T109" s="114" t="s">
        <v>71</v>
      </c>
      <c r="U109" s="12">
        <v>54</v>
      </c>
      <c r="V109" s="10">
        <v>4.46</v>
      </c>
      <c r="W109" s="114" t="s">
        <v>71</v>
      </c>
      <c r="X109" s="12">
        <v>54</v>
      </c>
      <c r="Y109" s="10">
        <v>8.2639999999999993</v>
      </c>
      <c r="Z109" s="114" t="s">
        <v>71</v>
      </c>
      <c r="AA109" s="13">
        <v>100</v>
      </c>
    </row>
    <row r="110" spans="1:27" ht="30" x14ac:dyDescent="0.25">
      <c r="A110" s="4">
        <v>93</v>
      </c>
      <c r="B110" s="3" t="str">
        <f>'Приложение № 3'!B125</f>
        <v>Дорога от ул. Завертяева до Пушкинского тракта</v>
      </c>
      <c r="C110" s="19">
        <v>2.42</v>
      </c>
      <c r="D110" s="327" t="s">
        <v>143</v>
      </c>
      <c r="E110" s="328"/>
      <c r="F110" s="329"/>
      <c r="G110" s="327" t="s">
        <v>143</v>
      </c>
      <c r="H110" s="328"/>
      <c r="I110" s="329"/>
      <c r="J110" s="327" t="s">
        <v>143</v>
      </c>
      <c r="K110" s="328"/>
      <c r="L110" s="329"/>
      <c r="M110" s="327" t="s">
        <v>143</v>
      </c>
      <c r="N110" s="328"/>
      <c r="O110" s="329"/>
      <c r="P110" s="10">
        <v>0.48399999999999999</v>
      </c>
      <c r="Q110" s="114" t="s">
        <v>71</v>
      </c>
      <c r="R110" s="12">
        <v>20</v>
      </c>
      <c r="S110" s="10">
        <v>0.48399999999999999</v>
      </c>
      <c r="T110" s="114" t="s">
        <v>71</v>
      </c>
      <c r="U110" s="12">
        <v>20</v>
      </c>
      <c r="V110" s="10">
        <v>0.24199999999999999</v>
      </c>
      <c r="W110" s="114" t="s">
        <v>71</v>
      </c>
      <c r="X110" s="12">
        <v>10</v>
      </c>
      <c r="Y110" s="10">
        <v>2.42</v>
      </c>
      <c r="Z110" s="114" t="s">
        <v>71</v>
      </c>
      <c r="AA110" s="13">
        <v>100</v>
      </c>
    </row>
    <row r="111" spans="1:27" ht="45" x14ac:dyDescent="0.25">
      <c r="A111" s="4">
        <v>94</v>
      </c>
      <c r="B111" s="3" t="str">
        <f>'Приложение № 3'!B126</f>
        <v>ул. Фугенфирова, от 
ул. Рокоссовского до 
ул. Дианова</v>
      </c>
      <c r="C111" s="19">
        <v>0.57999999999999996</v>
      </c>
      <c r="D111" s="327" t="s">
        <v>143</v>
      </c>
      <c r="E111" s="328"/>
      <c r="F111" s="329"/>
      <c r="G111" s="327" t="s">
        <v>143</v>
      </c>
      <c r="H111" s="328"/>
      <c r="I111" s="329"/>
      <c r="J111" s="327" t="s">
        <v>143</v>
      </c>
      <c r="K111" s="328"/>
      <c r="L111" s="329"/>
      <c r="M111" s="327" t="s">
        <v>143</v>
      </c>
      <c r="N111" s="328"/>
      <c r="O111" s="329"/>
      <c r="P111" s="10">
        <v>0.11599999999999999</v>
      </c>
      <c r="Q111" s="114" t="s">
        <v>71</v>
      </c>
      <c r="R111" s="12">
        <v>20</v>
      </c>
      <c r="S111" s="10">
        <v>0.11599999999999999</v>
      </c>
      <c r="T111" s="114" t="s">
        <v>71</v>
      </c>
      <c r="U111" s="12">
        <v>20</v>
      </c>
      <c r="V111" s="10">
        <v>5.7999999999999996E-2</v>
      </c>
      <c r="W111" s="114" t="s">
        <v>71</v>
      </c>
      <c r="X111" s="12">
        <v>10</v>
      </c>
      <c r="Y111" s="10">
        <v>0.57999999999999996</v>
      </c>
      <c r="Z111" s="114" t="s">
        <v>71</v>
      </c>
      <c r="AA111" s="13">
        <v>100</v>
      </c>
    </row>
    <row r="112" spans="1:27" ht="45" x14ac:dyDescent="0.25">
      <c r="A112" s="4">
        <v>95</v>
      </c>
      <c r="B112" s="3" t="str">
        <f>'Приложение № 3'!B127</f>
        <v>ул. Доковская, от 
просп. Мира до 
ул. Комбинатской</v>
      </c>
      <c r="C112" s="19">
        <v>6.6</v>
      </c>
      <c r="D112" s="327" t="s">
        <v>143</v>
      </c>
      <c r="E112" s="328"/>
      <c r="F112" s="329"/>
      <c r="G112" s="327" t="s">
        <v>143</v>
      </c>
      <c r="H112" s="328"/>
      <c r="I112" s="329"/>
      <c r="J112" s="327" t="s">
        <v>143</v>
      </c>
      <c r="K112" s="328"/>
      <c r="L112" s="329"/>
      <c r="M112" s="327" t="s">
        <v>143</v>
      </c>
      <c r="N112" s="328"/>
      <c r="O112" s="329"/>
      <c r="P112" s="10">
        <v>1.32</v>
      </c>
      <c r="Q112" s="114" t="s">
        <v>71</v>
      </c>
      <c r="R112" s="12">
        <v>20</v>
      </c>
      <c r="S112" s="10">
        <v>1.32</v>
      </c>
      <c r="T112" s="114" t="s">
        <v>71</v>
      </c>
      <c r="U112" s="12">
        <v>20</v>
      </c>
      <c r="V112" s="10">
        <v>0.66</v>
      </c>
      <c r="W112" s="114" t="s">
        <v>71</v>
      </c>
      <c r="X112" s="12">
        <v>10</v>
      </c>
      <c r="Y112" s="10">
        <v>6.6</v>
      </c>
      <c r="Z112" s="114" t="s">
        <v>71</v>
      </c>
      <c r="AA112" s="13">
        <v>100</v>
      </c>
    </row>
    <row r="113" spans="1:27" ht="45" x14ac:dyDescent="0.25">
      <c r="A113" s="4">
        <v>96</v>
      </c>
      <c r="B113" s="3" t="str">
        <f>'Приложение № 3'!B128</f>
        <v>просп. Менделеева, от 
ул. Заозерной до 
ул. Химиков</v>
      </c>
      <c r="C113" s="6">
        <v>1.2</v>
      </c>
      <c r="D113" s="327" t="s">
        <v>143</v>
      </c>
      <c r="E113" s="328"/>
      <c r="F113" s="329"/>
      <c r="G113" s="327" t="s">
        <v>143</v>
      </c>
      <c r="H113" s="328"/>
      <c r="I113" s="329"/>
      <c r="J113" s="327" t="s">
        <v>143</v>
      </c>
      <c r="K113" s="328"/>
      <c r="L113" s="329"/>
      <c r="M113" s="327" t="s">
        <v>143</v>
      </c>
      <c r="N113" s="328"/>
      <c r="O113" s="329"/>
      <c r="P113" s="10">
        <v>0.24</v>
      </c>
      <c r="Q113" s="114" t="s">
        <v>71</v>
      </c>
      <c r="R113" s="12">
        <v>20</v>
      </c>
      <c r="S113" s="10">
        <v>0.24</v>
      </c>
      <c r="T113" s="114" t="s">
        <v>71</v>
      </c>
      <c r="U113" s="12">
        <v>20</v>
      </c>
      <c r="V113" s="10">
        <v>0.12</v>
      </c>
      <c r="W113" s="114" t="s">
        <v>71</v>
      </c>
      <c r="X113" s="12">
        <v>10</v>
      </c>
      <c r="Y113" s="10">
        <v>1.2</v>
      </c>
      <c r="Z113" s="114" t="s">
        <v>71</v>
      </c>
      <c r="AA113" s="13">
        <v>100</v>
      </c>
    </row>
    <row r="114" spans="1:27" ht="45" x14ac:dyDescent="0.25">
      <c r="A114" s="4">
        <v>97</v>
      </c>
      <c r="B114" s="3" t="str">
        <f>'Приложение № 3'!B129</f>
        <v>ул. Комбинатская, от 
просп. Губкина  до 
ул. Заозерной</v>
      </c>
      <c r="C114" s="6">
        <v>3.2</v>
      </c>
      <c r="D114" s="327" t="s">
        <v>143</v>
      </c>
      <c r="E114" s="328"/>
      <c r="F114" s="329"/>
      <c r="G114" s="327" t="s">
        <v>143</v>
      </c>
      <c r="H114" s="328"/>
      <c r="I114" s="329"/>
      <c r="J114" s="327" t="s">
        <v>143</v>
      </c>
      <c r="K114" s="328"/>
      <c r="L114" s="329"/>
      <c r="M114" s="327" t="s">
        <v>143</v>
      </c>
      <c r="N114" s="328"/>
      <c r="O114" s="329"/>
      <c r="P114" s="10">
        <v>0.64</v>
      </c>
      <c r="Q114" s="114" t="s">
        <v>71</v>
      </c>
      <c r="R114" s="12">
        <v>20</v>
      </c>
      <c r="S114" s="10">
        <v>0.64</v>
      </c>
      <c r="T114" s="114" t="s">
        <v>71</v>
      </c>
      <c r="U114" s="12">
        <v>20</v>
      </c>
      <c r="V114" s="10">
        <v>0.32</v>
      </c>
      <c r="W114" s="114" t="s">
        <v>71</v>
      </c>
      <c r="X114" s="12">
        <v>10</v>
      </c>
      <c r="Y114" s="10">
        <v>3.2</v>
      </c>
      <c r="Z114" s="114" t="s">
        <v>71</v>
      </c>
      <c r="AA114" s="13">
        <v>100</v>
      </c>
    </row>
    <row r="115" spans="1:27" ht="45" x14ac:dyDescent="0.25">
      <c r="A115" s="4">
        <v>98</v>
      </c>
      <c r="B115" s="3" t="str">
        <f>'Приложение № 3'!B130</f>
        <v>ул. 11-я Ремесленная, от 
ул. Арктической до 
ул. Барнаульской</v>
      </c>
      <c r="C115" s="6">
        <v>0.65</v>
      </c>
      <c r="D115" s="327" t="s">
        <v>143</v>
      </c>
      <c r="E115" s="328"/>
      <c r="F115" s="329"/>
      <c r="G115" s="327" t="s">
        <v>143</v>
      </c>
      <c r="H115" s="328"/>
      <c r="I115" s="329"/>
      <c r="J115" s="327" t="s">
        <v>143</v>
      </c>
      <c r="K115" s="328"/>
      <c r="L115" s="329"/>
      <c r="M115" s="327" t="s">
        <v>143</v>
      </c>
      <c r="N115" s="328"/>
      <c r="O115" s="329"/>
      <c r="P115" s="10">
        <v>0.13</v>
      </c>
      <c r="Q115" s="114" t="s">
        <v>71</v>
      </c>
      <c r="R115" s="12">
        <v>20</v>
      </c>
      <c r="S115" s="10">
        <v>0.13</v>
      </c>
      <c r="T115" s="114" t="s">
        <v>71</v>
      </c>
      <c r="U115" s="12">
        <v>20</v>
      </c>
      <c r="V115" s="10">
        <v>6.5000000000000002E-2</v>
      </c>
      <c r="W115" s="114" t="s">
        <v>71</v>
      </c>
      <c r="X115" s="12">
        <v>10</v>
      </c>
      <c r="Y115" s="10">
        <v>0.65</v>
      </c>
      <c r="Z115" s="114" t="s">
        <v>71</v>
      </c>
      <c r="AA115" s="13">
        <v>100</v>
      </c>
    </row>
    <row r="116" spans="1:27" ht="45" x14ac:dyDescent="0.25">
      <c r="A116" s="4">
        <v>99</v>
      </c>
      <c r="B116" s="3" t="str">
        <f>'Приложение № 3'!B131</f>
        <v>ул. 10-я Ремесленная, от 
ул. Арктической до 
ул. Барнаульской</v>
      </c>
      <c r="C116" s="6">
        <v>0.56999999999999995</v>
      </c>
      <c r="D116" s="327" t="s">
        <v>143</v>
      </c>
      <c r="E116" s="328"/>
      <c r="F116" s="329"/>
      <c r="G116" s="327" t="s">
        <v>143</v>
      </c>
      <c r="H116" s="328"/>
      <c r="I116" s="329"/>
      <c r="J116" s="327" t="s">
        <v>143</v>
      </c>
      <c r="K116" s="328"/>
      <c r="L116" s="329"/>
      <c r="M116" s="327" t="s">
        <v>143</v>
      </c>
      <c r="N116" s="328"/>
      <c r="O116" s="329"/>
      <c r="P116" s="10">
        <v>0.11399999999999999</v>
      </c>
      <c r="Q116" s="114" t="s">
        <v>71</v>
      </c>
      <c r="R116" s="12">
        <v>20</v>
      </c>
      <c r="S116" s="10">
        <v>0.11399999999999999</v>
      </c>
      <c r="T116" s="114" t="s">
        <v>71</v>
      </c>
      <c r="U116" s="12">
        <v>20</v>
      </c>
      <c r="V116" s="10">
        <v>5.6999999999999995E-2</v>
      </c>
      <c r="W116" s="114" t="s">
        <v>71</v>
      </c>
      <c r="X116" s="12">
        <v>10</v>
      </c>
      <c r="Y116" s="10">
        <v>0.56999999999999995</v>
      </c>
      <c r="Z116" s="114" t="s">
        <v>71</v>
      </c>
      <c r="AA116" s="13">
        <v>100</v>
      </c>
    </row>
    <row r="117" spans="1:27" ht="60" x14ac:dyDescent="0.25">
      <c r="A117" s="4">
        <v>100</v>
      </c>
      <c r="B117" s="3" t="str">
        <f>'Приложение № 3'!B132</f>
        <v>Объездная дорога ТРК "Континент", 
от ул. Енисейской 
до ул. Конева</v>
      </c>
      <c r="C117" s="6">
        <v>1.82</v>
      </c>
      <c r="D117" s="327" t="s">
        <v>143</v>
      </c>
      <c r="E117" s="328"/>
      <c r="F117" s="329"/>
      <c r="G117" s="327" t="s">
        <v>143</v>
      </c>
      <c r="H117" s="328"/>
      <c r="I117" s="329"/>
      <c r="J117" s="327" t="s">
        <v>143</v>
      </c>
      <c r="K117" s="328"/>
      <c r="L117" s="329"/>
      <c r="M117" s="327" t="s">
        <v>143</v>
      </c>
      <c r="N117" s="328"/>
      <c r="O117" s="329"/>
      <c r="P117" s="10">
        <v>0.36399999999999999</v>
      </c>
      <c r="Q117" s="114" t="s">
        <v>71</v>
      </c>
      <c r="R117" s="12">
        <v>20</v>
      </c>
      <c r="S117" s="10">
        <v>0.36399999999999999</v>
      </c>
      <c r="T117" s="114" t="s">
        <v>71</v>
      </c>
      <c r="U117" s="12">
        <v>20</v>
      </c>
      <c r="V117" s="10">
        <v>0.182</v>
      </c>
      <c r="W117" s="114" t="s">
        <v>71</v>
      </c>
      <c r="X117" s="12">
        <v>10</v>
      </c>
      <c r="Y117" s="10">
        <v>1.82</v>
      </c>
      <c r="Z117" s="114" t="s">
        <v>71</v>
      </c>
      <c r="AA117" s="13">
        <v>100</v>
      </c>
    </row>
    <row r="118" spans="1:27" ht="45" x14ac:dyDescent="0.25">
      <c r="A118" s="4">
        <v>101</v>
      </c>
      <c r="B118" s="3" t="str">
        <f>'Приложение № 3'!B133</f>
        <v>ул. Димитрова, от 
ул. Суворова до 
ул. Граничной</v>
      </c>
      <c r="C118" s="6">
        <v>1.51</v>
      </c>
      <c r="D118" s="327" t="s">
        <v>143</v>
      </c>
      <c r="E118" s="328"/>
      <c r="F118" s="329"/>
      <c r="G118" s="327" t="s">
        <v>143</v>
      </c>
      <c r="H118" s="328"/>
      <c r="I118" s="329"/>
      <c r="J118" s="327" t="s">
        <v>143</v>
      </c>
      <c r="K118" s="328"/>
      <c r="L118" s="329"/>
      <c r="M118" s="327" t="s">
        <v>143</v>
      </c>
      <c r="N118" s="328"/>
      <c r="O118" s="329"/>
      <c r="P118" s="10">
        <v>0.30199999999999999</v>
      </c>
      <c r="Q118" s="114" t="s">
        <v>71</v>
      </c>
      <c r="R118" s="12">
        <v>20</v>
      </c>
      <c r="S118" s="10">
        <v>0.30199999999999999</v>
      </c>
      <c r="T118" s="114" t="s">
        <v>71</v>
      </c>
      <c r="U118" s="12">
        <v>20</v>
      </c>
      <c r="V118" s="10">
        <v>0.151</v>
      </c>
      <c r="W118" s="114" t="s">
        <v>71</v>
      </c>
      <c r="X118" s="12">
        <v>10</v>
      </c>
      <c r="Y118" s="10">
        <v>1.51</v>
      </c>
      <c r="Z118" s="114" t="s">
        <v>71</v>
      </c>
      <c r="AA118" s="13">
        <v>100</v>
      </c>
    </row>
    <row r="119" spans="1:27" ht="45" x14ac:dyDescent="0.25">
      <c r="A119" s="4">
        <v>102</v>
      </c>
      <c r="B119" s="3" t="str">
        <f>'Приложение № 3'!B134</f>
        <v xml:space="preserve">ул. 12 Декабря, от 
ул. Граничной до 
ул. Транссибрской </v>
      </c>
      <c r="C119" s="6">
        <v>2.86</v>
      </c>
      <c r="D119" s="327" t="s">
        <v>143</v>
      </c>
      <c r="E119" s="328"/>
      <c r="F119" s="329"/>
      <c r="G119" s="327" t="s">
        <v>143</v>
      </c>
      <c r="H119" s="328"/>
      <c r="I119" s="329"/>
      <c r="J119" s="327" t="s">
        <v>143</v>
      </c>
      <c r="K119" s="328"/>
      <c r="L119" s="329"/>
      <c r="M119" s="327" t="s">
        <v>143</v>
      </c>
      <c r="N119" s="328"/>
      <c r="O119" s="329"/>
      <c r="P119" s="10">
        <v>0.57199999999999995</v>
      </c>
      <c r="Q119" s="114" t="s">
        <v>71</v>
      </c>
      <c r="R119" s="12">
        <v>20</v>
      </c>
      <c r="S119" s="10">
        <v>0.57199999999999995</v>
      </c>
      <c r="T119" s="114" t="s">
        <v>71</v>
      </c>
      <c r="U119" s="12">
        <v>20</v>
      </c>
      <c r="V119" s="10">
        <v>0.49</v>
      </c>
      <c r="W119" s="114" t="s">
        <v>71</v>
      </c>
      <c r="X119" s="12">
        <v>17</v>
      </c>
      <c r="Y119" s="10">
        <v>0.01</v>
      </c>
      <c r="Z119" s="114" t="s">
        <v>71</v>
      </c>
      <c r="AA119" s="13">
        <v>0.2</v>
      </c>
    </row>
    <row r="120" spans="1:27" ht="45" x14ac:dyDescent="0.25">
      <c r="A120" s="4">
        <v>103</v>
      </c>
      <c r="B120" s="3" t="str">
        <f>'Приложение № 3'!B135</f>
        <v xml:space="preserve">ул. 1-я Автомобильная, от 
ул. Семиреченской до 
16 Семиреченского переулка </v>
      </c>
      <c r="C120" s="6">
        <v>0.65</v>
      </c>
      <c r="D120" s="327" t="s">
        <v>143</v>
      </c>
      <c r="E120" s="328"/>
      <c r="F120" s="329"/>
      <c r="G120" s="327" t="s">
        <v>143</v>
      </c>
      <c r="H120" s="328"/>
      <c r="I120" s="329"/>
      <c r="J120" s="327" t="s">
        <v>143</v>
      </c>
      <c r="K120" s="328"/>
      <c r="L120" s="329"/>
      <c r="M120" s="327" t="s">
        <v>143</v>
      </c>
      <c r="N120" s="328"/>
      <c r="O120" s="329"/>
      <c r="P120" s="10">
        <v>0.13</v>
      </c>
      <c r="Q120" s="114" t="s">
        <v>71</v>
      </c>
      <c r="R120" s="12">
        <v>20</v>
      </c>
      <c r="S120" s="10">
        <v>0.13</v>
      </c>
      <c r="T120" s="114" t="s">
        <v>71</v>
      </c>
      <c r="U120" s="12">
        <v>20</v>
      </c>
      <c r="V120" s="10">
        <v>6.5000000000000002E-2</v>
      </c>
      <c r="W120" s="114" t="s">
        <v>71</v>
      </c>
      <c r="X120" s="12">
        <v>10</v>
      </c>
      <c r="Y120" s="10">
        <v>0</v>
      </c>
      <c r="Z120" s="114" t="s">
        <v>71</v>
      </c>
      <c r="AA120" s="13">
        <v>0</v>
      </c>
    </row>
    <row r="121" spans="1:27" ht="45" x14ac:dyDescent="0.25">
      <c r="A121" s="4">
        <v>104</v>
      </c>
      <c r="B121" s="3" t="str">
        <f>'Приложение № 3'!B136</f>
        <v>ул. Бетховена, от 
ул. Мельничной до 
ул. Тимирязева</v>
      </c>
      <c r="C121" s="6">
        <v>0.84</v>
      </c>
      <c r="D121" s="327" t="s">
        <v>143</v>
      </c>
      <c r="E121" s="328"/>
      <c r="F121" s="329"/>
      <c r="G121" s="327" t="s">
        <v>143</v>
      </c>
      <c r="H121" s="328"/>
      <c r="I121" s="329"/>
      <c r="J121" s="327" t="s">
        <v>143</v>
      </c>
      <c r="K121" s="328"/>
      <c r="L121" s="329"/>
      <c r="M121" s="327" t="s">
        <v>143</v>
      </c>
      <c r="N121" s="328"/>
      <c r="O121" s="329"/>
      <c r="P121" s="10">
        <v>0.16800000000000001</v>
      </c>
      <c r="Q121" s="114" t="s">
        <v>71</v>
      </c>
      <c r="R121" s="12">
        <v>20</v>
      </c>
      <c r="S121" s="10">
        <v>0.16800000000000001</v>
      </c>
      <c r="T121" s="114" t="s">
        <v>71</v>
      </c>
      <c r="U121" s="12">
        <v>20</v>
      </c>
      <c r="V121" s="10">
        <v>8.4000000000000005E-2</v>
      </c>
      <c r="W121" s="114" t="s">
        <v>71</v>
      </c>
      <c r="X121" s="12">
        <v>10</v>
      </c>
      <c r="Y121" s="10">
        <v>0</v>
      </c>
      <c r="Z121" s="114" t="s">
        <v>71</v>
      </c>
      <c r="AA121" s="13">
        <v>0</v>
      </c>
    </row>
    <row r="122" spans="1:27" ht="45" x14ac:dyDescent="0.25">
      <c r="A122" s="4">
        <v>105</v>
      </c>
      <c r="B122" s="3" t="str">
        <f>'Приложение № 3'!B137</f>
        <v>ул. Володарского, от 
дома 55а по ул. Седова 
до дома 15 по ул. Граничной</v>
      </c>
      <c r="C122" s="6">
        <v>2.4</v>
      </c>
      <c r="D122" s="327" t="s">
        <v>143</v>
      </c>
      <c r="E122" s="328"/>
      <c r="F122" s="329"/>
      <c r="G122" s="327" t="s">
        <v>143</v>
      </c>
      <c r="H122" s="328"/>
      <c r="I122" s="329"/>
      <c r="J122" s="327" t="s">
        <v>143</v>
      </c>
      <c r="K122" s="328"/>
      <c r="L122" s="329"/>
      <c r="M122" s="327" t="s">
        <v>143</v>
      </c>
      <c r="N122" s="328"/>
      <c r="O122" s="329"/>
      <c r="P122" s="10">
        <v>0.48</v>
      </c>
      <c r="Q122" s="114" t="s">
        <v>71</v>
      </c>
      <c r="R122" s="12">
        <v>20</v>
      </c>
      <c r="S122" s="10">
        <v>0.48</v>
      </c>
      <c r="T122" s="114" t="s">
        <v>71</v>
      </c>
      <c r="U122" s="12">
        <v>20</v>
      </c>
      <c r="V122" s="10">
        <v>0.44</v>
      </c>
      <c r="W122" s="114" t="s">
        <v>71</v>
      </c>
      <c r="X122" s="12">
        <v>18</v>
      </c>
      <c r="Y122" s="10">
        <v>0.2</v>
      </c>
      <c r="Z122" s="114" t="s">
        <v>71</v>
      </c>
      <c r="AA122" s="13">
        <v>8</v>
      </c>
    </row>
    <row r="123" spans="1:27" ht="45" x14ac:dyDescent="0.25">
      <c r="A123" s="4">
        <v>106</v>
      </c>
      <c r="B123" s="3" t="str">
        <f>'Приложение № 3'!B138</f>
        <v>ул. Дмитриева, от 
ул. Крупской до 
ул. Ватутина</v>
      </c>
      <c r="C123" s="6">
        <v>2.09</v>
      </c>
      <c r="D123" s="327" t="s">
        <v>143</v>
      </c>
      <c r="E123" s="328"/>
      <c r="F123" s="329"/>
      <c r="G123" s="327" t="s">
        <v>143</v>
      </c>
      <c r="H123" s="328"/>
      <c r="I123" s="329"/>
      <c r="J123" s="327" t="s">
        <v>143</v>
      </c>
      <c r="K123" s="328"/>
      <c r="L123" s="329"/>
      <c r="M123" s="327" t="s">
        <v>143</v>
      </c>
      <c r="N123" s="328"/>
      <c r="O123" s="329"/>
      <c r="P123" s="10">
        <v>0.42</v>
      </c>
      <c r="Q123" s="114" t="s">
        <v>71</v>
      </c>
      <c r="R123" s="12">
        <v>20</v>
      </c>
      <c r="S123" s="10">
        <v>0.42</v>
      </c>
      <c r="T123" s="114" t="s">
        <v>71</v>
      </c>
      <c r="U123" s="12">
        <v>20</v>
      </c>
      <c r="V123" s="10">
        <v>0.4</v>
      </c>
      <c r="W123" s="114" t="s">
        <v>71</v>
      </c>
      <c r="X123" s="12">
        <v>19</v>
      </c>
      <c r="Y123" s="10">
        <v>0.19</v>
      </c>
      <c r="Z123" s="114" t="s">
        <v>71</v>
      </c>
      <c r="AA123" s="13">
        <v>9</v>
      </c>
    </row>
    <row r="124" spans="1:27" ht="45" x14ac:dyDescent="0.25">
      <c r="A124" s="4">
        <v>107</v>
      </c>
      <c r="B124" s="3" t="str">
        <f>'Приложение № 3'!B139</f>
        <v>ул. Конева (участок от 
ул. Ватутина до 
ул. 3-я Енисейская)</v>
      </c>
      <c r="C124" s="6">
        <v>3.75</v>
      </c>
      <c r="D124" s="327" t="s">
        <v>143</v>
      </c>
      <c r="E124" s="328"/>
      <c r="F124" s="329"/>
      <c r="G124" s="327" t="s">
        <v>143</v>
      </c>
      <c r="H124" s="328"/>
      <c r="I124" s="329"/>
      <c r="J124" s="327" t="s">
        <v>143</v>
      </c>
      <c r="K124" s="328"/>
      <c r="L124" s="329"/>
      <c r="M124" s="327" t="s">
        <v>143</v>
      </c>
      <c r="N124" s="328"/>
      <c r="O124" s="329"/>
      <c r="P124" s="10">
        <v>0.75</v>
      </c>
      <c r="Q124" s="114" t="s">
        <v>71</v>
      </c>
      <c r="R124" s="12">
        <v>20</v>
      </c>
      <c r="S124" s="10">
        <v>0.75</v>
      </c>
      <c r="T124" s="114" t="s">
        <v>71</v>
      </c>
      <c r="U124" s="12">
        <v>20</v>
      </c>
      <c r="V124" s="10">
        <v>0.63</v>
      </c>
      <c r="W124" s="114" t="s">
        <v>71</v>
      </c>
      <c r="X124" s="12">
        <v>18</v>
      </c>
      <c r="Y124" s="10">
        <v>0.37</v>
      </c>
      <c r="Z124" s="114" t="s">
        <v>71</v>
      </c>
      <c r="AA124" s="13">
        <v>8</v>
      </c>
    </row>
    <row r="125" spans="1:27" ht="45" x14ac:dyDescent="0.25">
      <c r="A125" s="4">
        <v>108</v>
      </c>
      <c r="B125" s="3" t="str">
        <f>'Приложение № 3'!B140</f>
        <v>ул. Кондратюка, от 
ул. Дианова до путепровода через железную дорогу</v>
      </c>
      <c r="C125" s="6">
        <v>3</v>
      </c>
      <c r="D125" s="327" t="s">
        <v>143</v>
      </c>
      <c r="E125" s="328"/>
      <c r="F125" s="329"/>
      <c r="G125" s="327" t="s">
        <v>143</v>
      </c>
      <c r="H125" s="328"/>
      <c r="I125" s="329"/>
      <c r="J125" s="327" t="s">
        <v>143</v>
      </c>
      <c r="K125" s="328"/>
      <c r="L125" s="329"/>
      <c r="M125" s="327" t="s">
        <v>143</v>
      </c>
      <c r="N125" s="328"/>
      <c r="O125" s="329"/>
      <c r="P125" s="10">
        <v>0.6</v>
      </c>
      <c r="Q125" s="114" t="s">
        <v>71</v>
      </c>
      <c r="R125" s="12">
        <v>20</v>
      </c>
      <c r="S125" s="10">
        <v>0.6</v>
      </c>
      <c r="T125" s="114" t="s">
        <v>71</v>
      </c>
      <c r="U125" s="12">
        <v>20</v>
      </c>
      <c r="V125" s="10">
        <v>0.3</v>
      </c>
      <c r="W125" s="114" t="s">
        <v>71</v>
      </c>
      <c r="X125" s="12">
        <v>10</v>
      </c>
      <c r="Y125" s="10">
        <v>0</v>
      </c>
      <c r="Z125" s="114" t="s">
        <v>71</v>
      </c>
      <c r="AA125" s="13">
        <v>0</v>
      </c>
    </row>
    <row r="126" spans="1:27" ht="45" x14ac:dyDescent="0.25">
      <c r="A126" s="4">
        <v>109</v>
      </c>
      <c r="B126" s="3" t="str">
        <f>'Приложение № 3'!B141</f>
        <v>Дублер ул. Лукашевича, от 
ул. от ул. Ватутина до 
ул. Крупской</v>
      </c>
      <c r="C126" s="6">
        <v>2</v>
      </c>
      <c r="D126" s="327" t="s">
        <v>143</v>
      </c>
      <c r="E126" s="328"/>
      <c r="F126" s="329"/>
      <c r="G126" s="327" t="s">
        <v>143</v>
      </c>
      <c r="H126" s="328"/>
      <c r="I126" s="329"/>
      <c r="J126" s="327" t="s">
        <v>143</v>
      </c>
      <c r="K126" s="328"/>
      <c r="L126" s="329"/>
      <c r="M126" s="327" t="s">
        <v>143</v>
      </c>
      <c r="N126" s="328"/>
      <c r="O126" s="329"/>
      <c r="P126" s="10">
        <v>0.4</v>
      </c>
      <c r="Q126" s="114" t="s">
        <v>71</v>
      </c>
      <c r="R126" s="12">
        <v>20</v>
      </c>
      <c r="S126" s="10">
        <v>0.4</v>
      </c>
      <c r="T126" s="114" t="s">
        <v>71</v>
      </c>
      <c r="U126" s="12">
        <v>20</v>
      </c>
      <c r="V126" s="10">
        <v>0.2</v>
      </c>
      <c r="W126" s="114" t="s">
        <v>71</v>
      </c>
      <c r="X126" s="12">
        <v>10</v>
      </c>
      <c r="Y126" s="10">
        <v>0</v>
      </c>
      <c r="Z126" s="114" t="s">
        <v>71</v>
      </c>
      <c r="AA126" s="13">
        <v>0</v>
      </c>
    </row>
    <row r="127" spans="1:27" ht="45" x14ac:dyDescent="0.25">
      <c r="A127" s="4">
        <v>110</v>
      </c>
      <c r="B127" s="3" t="str">
        <f>'Приложение № 3'!B142</f>
        <v>ул. 1-я Рыбачья, от 
ул. 3-й Островской до 
ул. 2-я Рыбачья</v>
      </c>
      <c r="C127" s="6">
        <v>1.4</v>
      </c>
      <c r="D127" s="327" t="s">
        <v>143</v>
      </c>
      <c r="E127" s="328"/>
      <c r="F127" s="329"/>
      <c r="G127" s="327" t="s">
        <v>143</v>
      </c>
      <c r="H127" s="328"/>
      <c r="I127" s="329"/>
      <c r="J127" s="327" t="s">
        <v>143</v>
      </c>
      <c r="K127" s="328"/>
      <c r="L127" s="329"/>
      <c r="M127" s="327" t="s">
        <v>143</v>
      </c>
      <c r="N127" s="328"/>
      <c r="O127" s="329"/>
      <c r="P127" s="10">
        <v>0.28000000000000003</v>
      </c>
      <c r="Q127" s="114" t="s">
        <v>71</v>
      </c>
      <c r="R127" s="12">
        <v>20</v>
      </c>
      <c r="S127" s="10">
        <v>0.28000000000000003</v>
      </c>
      <c r="T127" s="114" t="s">
        <v>71</v>
      </c>
      <c r="U127" s="12">
        <v>20</v>
      </c>
      <c r="V127" s="10">
        <v>0.14000000000000001</v>
      </c>
      <c r="W127" s="114" t="s">
        <v>71</v>
      </c>
      <c r="X127" s="12">
        <v>10</v>
      </c>
      <c r="Y127" s="10">
        <v>0</v>
      </c>
      <c r="Z127" s="114" t="s">
        <v>71</v>
      </c>
      <c r="AA127" s="13">
        <v>0</v>
      </c>
    </row>
    <row r="128" spans="1:27" ht="45" x14ac:dyDescent="0.25">
      <c r="A128" s="4">
        <v>111</v>
      </c>
      <c r="B128" s="3" t="str">
        <f>'Приложение № 3'!B143</f>
        <v>ул. Талалихина, от 
ул. Мельничной до 
ул. 15-й Самарской</v>
      </c>
      <c r="C128" s="6">
        <v>0.9</v>
      </c>
      <c r="D128" s="327" t="s">
        <v>143</v>
      </c>
      <c r="E128" s="328"/>
      <c r="F128" s="329"/>
      <c r="G128" s="327" t="s">
        <v>143</v>
      </c>
      <c r="H128" s="328"/>
      <c r="I128" s="329"/>
      <c r="J128" s="327" t="s">
        <v>143</v>
      </c>
      <c r="K128" s="328"/>
      <c r="L128" s="329"/>
      <c r="M128" s="327" t="s">
        <v>143</v>
      </c>
      <c r="N128" s="328"/>
      <c r="O128" s="329"/>
      <c r="P128" s="10">
        <v>0.18</v>
      </c>
      <c r="Q128" s="114" t="s">
        <v>71</v>
      </c>
      <c r="R128" s="12">
        <v>20</v>
      </c>
      <c r="S128" s="10">
        <v>0.18</v>
      </c>
      <c r="T128" s="114" t="s">
        <v>71</v>
      </c>
      <c r="U128" s="12">
        <v>20</v>
      </c>
      <c r="V128" s="10">
        <v>0.09</v>
      </c>
      <c r="W128" s="114" t="s">
        <v>71</v>
      </c>
      <c r="X128" s="12">
        <v>10</v>
      </c>
      <c r="Y128" s="10">
        <v>0</v>
      </c>
      <c r="Z128" s="114" t="s">
        <v>71</v>
      </c>
      <c r="AA128" s="13">
        <v>0</v>
      </c>
    </row>
    <row r="129" spans="1:27" ht="45" x14ac:dyDescent="0.25">
      <c r="A129" s="4">
        <v>112</v>
      </c>
      <c r="B129" s="3" t="str">
        <f>'Приложение № 3'!B144</f>
        <v>ул. Транссибирская, от 
ул. Авиационной до дома 25 
по ул. Транссибирской</v>
      </c>
      <c r="C129" s="6">
        <v>1.7</v>
      </c>
      <c r="D129" s="327" t="s">
        <v>143</v>
      </c>
      <c r="E129" s="328"/>
      <c r="F129" s="329"/>
      <c r="G129" s="327" t="s">
        <v>143</v>
      </c>
      <c r="H129" s="328"/>
      <c r="I129" s="329"/>
      <c r="J129" s="327" t="s">
        <v>143</v>
      </c>
      <c r="K129" s="328"/>
      <c r="L129" s="329"/>
      <c r="M129" s="327" t="s">
        <v>143</v>
      </c>
      <c r="N129" s="328"/>
      <c r="O129" s="329"/>
      <c r="P129" s="10">
        <v>0.34</v>
      </c>
      <c r="Q129" s="114" t="s">
        <v>71</v>
      </c>
      <c r="R129" s="12">
        <v>20</v>
      </c>
      <c r="S129" s="10">
        <v>0.34</v>
      </c>
      <c r="T129" s="114" t="s">
        <v>71</v>
      </c>
      <c r="U129" s="12">
        <v>20</v>
      </c>
      <c r="V129" s="10">
        <v>0.17</v>
      </c>
      <c r="W129" s="114" t="s">
        <v>71</v>
      </c>
      <c r="X129" s="12">
        <v>10</v>
      </c>
      <c r="Y129" s="10">
        <v>0</v>
      </c>
      <c r="Z129" s="114" t="s">
        <v>71</v>
      </c>
      <c r="AA129" s="13">
        <v>0</v>
      </c>
    </row>
    <row r="130" spans="1:27" ht="45" x14ac:dyDescent="0.25">
      <c r="A130" s="4">
        <v>113</v>
      </c>
      <c r="B130" s="3" t="str">
        <f>'Приложение № 3'!B145</f>
        <v>ул. Южная, от 
ул. 5-й Кировской до 
ул. Мельничной</v>
      </c>
      <c r="C130" s="6">
        <v>0.55000000000000004</v>
      </c>
      <c r="D130" s="327" t="s">
        <v>143</v>
      </c>
      <c r="E130" s="328"/>
      <c r="F130" s="329"/>
      <c r="G130" s="327" t="s">
        <v>143</v>
      </c>
      <c r="H130" s="328"/>
      <c r="I130" s="329"/>
      <c r="J130" s="327" t="s">
        <v>143</v>
      </c>
      <c r="K130" s="328"/>
      <c r="L130" s="329"/>
      <c r="M130" s="327" t="s">
        <v>143</v>
      </c>
      <c r="N130" s="328"/>
      <c r="O130" s="329"/>
      <c r="P130" s="10">
        <v>0.11</v>
      </c>
      <c r="Q130" s="114" t="s">
        <v>71</v>
      </c>
      <c r="R130" s="12">
        <v>20</v>
      </c>
      <c r="S130" s="10">
        <v>0.11</v>
      </c>
      <c r="T130" s="114" t="s">
        <v>71</v>
      </c>
      <c r="U130" s="12">
        <v>20</v>
      </c>
      <c r="V130" s="10">
        <v>5.5E-2</v>
      </c>
      <c r="W130" s="114" t="s">
        <v>71</v>
      </c>
      <c r="X130" s="12">
        <v>10</v>
      </c>
      <c r="Y130" s="10">
        <v>0</v>
      </c>
      <c r="Z130" s="114" t="s">
        <v>71</v>
      </c>
      <c r="AA130" s="13">
        <v>0</v>
      </c>
    </row>
    <row r="131" spans="1:27" ht="45" x14ac:dyDescent="0.25">
      <c r="A131" s="4">
        <v>114</v>
      </c>
      <c r="B131" s="3" t="str">
        <f>'Приложение № 3'!B146</f>
        <v>ул. Туполева, от 
ул. Взлетной до 
ул. Степанца</v>
      </c>
      <c r="C131" s="6">
        <v>1</v>
      </c>
      <c r="D131" s="327" t="s">
        <v>143</v>
      </c>
      <c r="E131" s="328"/>
      <c r="F131" s="329"/>
      <c r="G131" s="327" t="s">
        <v>143</v>
      </c>
      <c r="H131" s="328"/>
      <c r="I131" s="329"/>
      <c r="J131" s="327" t="s">
        <v>143</v>
      </c>
      <c r="K131" s="328"/>
      <c r="L131" s="329"/>
      <c r="M131" s="327" t="s">
        <v>143</v>
      </c>
      <c r="N131" s="328"/>
      <c r="O131" s="329"/>
      <c r="P131" s="10">
        <v>0.2</v>
      </c>
      <c r="Q131" s="114" t="s">
        <v>71</v>
      </c>
      <c r="R131" s="12">
        <v>20</v>
      </c>
      <c r="S131" s="10">
        <v>0.2</v>
      </c>
      <c r="T131" s="114" t="s">
        <v>71</v>
      </c>
      <c r="U131" s="12">
        <v>20</v>
      </c>
      <c r="V131" s="10">
        <v>0.1</v>
      </c>
      <c r="W131" s="114" t="s">
        <v>71</v>
      </c>
      <c r="X131" s="12">
        <v>10</v>
      </c>
      <c r="Y131" s="10">
        <v>0</v>
      </c>
      <c r="Z131" s="114" t="s">
        <v>71</v>
      </c>
      <c r="AA131" s="13">
        <v>0</v>
      </c>
    </row>
    <row r="132" spans="1:27" ht="45" x14ac:dyDescent="0.25">
      <c r="A132" s="4">
        <v>115</v>
      </c>
      <c r="B132" s="3" t="str">
        <f>'Приложение № 3'!B147</f>
        <v>ул. Карбышева, от дома 1 по 
ул. Карбышева до 
ул. Уральской</v>
      </c>
      <c r="C132" s="6">
        <v>1.04</v>
      </c>
      <c r="D132" s="327" t="s">
        <v>143</v>
      </c>
      <c r="E132" s="328"/>
      <c r="F132" s="329"/>
      <c r="G132" s="327" t="s">
        <v>143</v>
      </c>
      <c r="H132" s="328"/>
      <c r="I132" s="329"/>
      <c r="J132" s="327" t="s">
        <v>143</v>
      </c>
      <c r="K132" s="328"/>
      <c r="L132" s="329"/>
      <c r="M132" s="327" t="s">
        <v>143</v>
      </c>
      <c r="N132" s="328"/>
      <c r="O132" s="329"/>
      <c r="P132" s="10">
        <v>0.20800000000000002</v>
      </c>
      <c r="Q132" s="114" t="s">
        <v>71</v>
      </c>
      <c r="R132" s="12">
        <v>20</v>
      </c>
      <c r="S132" s="10">
        <v>0.20800000000000002</v>
      </c>
      <c r="T132" s="114" t="s">
        <v>71</v>
      </c>
      <c r="U132" s="12">
        <v>20</v>
      </c>
      <c r="V132" s="10">
        <v>0.10400000000000001</v>
      </c>
      <c r="W132" s="114" t="s">
        <v>71</v>
      </c>
      <c r="X132" s="12">
        <v>10</v>
      </c>
      <c r="Y132" s="10">
        <v>0</v>
      </c>
      <c r="Z132" s="114" t="s">
        <v>71</v>
      </c>
      <c r="AA132" s="13">
        <v>0</v>
      </c>
    </row>
    <row r="133" spans="1:27" ht="45" x14ac:dyDescent="0.25">
      <c r="A133" s="4">
        <v>116</v>
      </c>
      <c r="B133" s="3" t="str">
        <f>'Приложение № 3'!B148</f>
        <v>ул. Ф. Крылова, от 
ул. Серова до Иртышской набережной</v>
      </c>
      <c r="C133" s="6">
        <v>1.04</v>
      </c>
      <c r="D133" s="327" t="s">
        <v>143</v>
      </c>
      <c r="E133" s="328"/>
      <c r="F133" s="329"/>
      <c r="G133" s="327" t="s">
        <v>143</v>
      </c>
      <c r="H133" s="328"/>
      <c r="I133" s="329"/>
      <c r="J133" s="327" t="s">
        <v>143</v>
      </c>
      <c r="K133" s="328"/>
      <c r="L133" s="329"/>
      <c r="M133" s="327" t="s">
        <v>143</v>
      </c>
      <c r="N133" s="328"/>
      <c r="O133" s="329"/>
      <c r="P133" s="10">
        <v>0.20800000000000002</v>
      </c>
      <c r="Q133" s="114" t="s">
        <v>71</v>
      </c>
      <c r="R133" s="12">
        <v>20</v>
      </c>
      <c r="S133" s="10">
        <v>0.20800000000000002</v>
      </c>
      <c r="T133" s="114" t="s">
        <v>71</v>
      </c>
      <c r="U133" s="12">
        <v>20</v>
      </c>
      <c r="V133" s="10">
        <v>0.10400000000000001</v>
      </c>
      <c r="W133" s="114" t="s">
        <v>71</v>
      </c>
      <c r="X133" s="12">
        <v>10</v>
      </c>
      <c r="Y133" s="10">
        <v>0</v>
      </c>
      <c r="Z133" s="114" t="s">
        <v>71</v>
      </c>
      <c r="AA133" s="13">
        <v>0</v>
      </c>
    </row>
    <row r="134" spans="1:27" ht="45" x14ac:dyDescent="0.25">
      <c r="A134" s="4">
        <v>117</v>
      </c>
      <c r="B134" s="3" t="str">
        <f>'Приложение № 3'!B149</f>
        <v>ул. Марченко, от 
ул. Стальского до Привокзальной площади</v>
      </c>
      <c r="C134" s="6">
        <v>0.83</v>
      </c>
      <c r="D134" s="327" t="s">
        <v>143</v>
      </c>
      <c r="E134" s="328"/>
      <c r="F134" s="329"/>
      <c r="G134" s="327" t="s">
        <v>143</v>
      </c>
      <c r="H134" s="328"/>
      <c r="I134" s="329"/>
      <c r="J134" s="327" t="s">
        <v>143</v>
      </c>
      <c r="K134" s="328"/>
      <c r="L134" s="329"/>
      <c r="M134" s="327" t="s">
        <v>143</v>
      </c>
      <c r="N134" s="328"/>
      <c r="O134" s="329"/>
      <c r="P134" s="10">
        <v>0.16599999999999998</v>
      </c>
      <c r="Q134" s="114" t="s">
        <v>71</v>
      </c>
      <c r="R134" s="12">
        <v>20</v>
      </c>
      <c r="S134" s="10">
        <v>0.16599999999999998</v>
      </c>
      <c r="T134" s="114" t="s">
        <v>71</v>
      </c>
      <c r="U134" s="12">
        <v>20</v>
      </c>
      <c r="V134" s="10">
        <v>8.299999999999999E-2</v>
      </c>
      <c r="W134" s="114" t="s">
        <v>71</v>
      </c>
      <c r="X134" s="12">
        <v>10</v>
      </c>
      <c r="Y134" s="10">
        <v>0</v>
      </c>
      <c r="Z134" s="114" t="s">
        <v>71</v>
      </c>
      <c r="AA134" s="13">
        <v>0</v>
      </c>
    </row>
    <row r="135" spans="1:27" ht="45" x14ac:dyDescent="0.25">
      <c r="A135" s="4">
        <v>118</v>
      </c>
      <c r="B135" s="3" t="str">
        <f>'Приложение № 3'!B150</f>
        <v>ул. Труда, от 
ул. 13-й Пролетарской до 
ул. Лобкова</v>
      </c>
      <c r="C135" s="6">
        <v>1.08</v>
      </c>
      <c r="D135" s="327" t="s">
        <v>143</v>
      </c>
      <c r="E135" s="328"/>
      <c r="F135" s="329"/>
      <c r="G135" s="327" t="s">
        <v>143</v>
      </c>
      <c r="H135" s="328"/>
      <c r="I135" s="329"/>
      <c r="J135" s="327" t="s">
        <v>143</v>
      </c>
      <c r="K135" s="328"/>
      <c r="L135" s="329"/>
      <c r="M135" s="327" t="s">
        <v>143</v>
      </c>
      <c r="N135" s="328"/>
      <c r="O135" s="329"/>
      <c r="P135" s="10">
        <v>0.21600000000000003</v>
      </c>
      <c r="Q135" s="114" t="s">
        <v>71</v>
      </c>
      <c r="R135" s="12">
        <v>20</v>
      </c>
      <c r="S135" s="10">
        <v>0.21600000000000003</v>
      </c>
      <c r="T135" s="114" t="s">
        <v>71</v>
      </c>
      <c r="U135" s="12">
        <v>20</v>
      </c>
      <c r="V135" s="10">
        <v>0.10800000000000001</v>
      </c>
      <c r="W135" s="114" t="s">
        <v>71</v>
      </c>
      <c r="X135" s="12">
        <v>10</v>
      </c>
      <c r="Y135" s="10">
        <v>0</v>
      </c>
      <c r="Z135" s="114" t="s">
        <v>71</v>
      </c>
      <c r="AA135" s="13">
        <v>0</v>
      </c>
    </row>
    <row r="136" spans="1:27" ht="45" x14ac:dyDescent="0.25">
      <c r="A136" s="4">
        <v>119</v>
      </c>
      <c r="B136" s="3" t="str">
        <f>'Приложение № 3'!B151</f>
        <v>ул. Братская, от 
ул. К. Маркса до 
ул. Орловского</v>
      </c>
      <c r="C136" s="6">
        <v>0.5</v>
      </c>
      <c r="D136" s="327" t="s">
        <v>143</v>
      </c>
      <c r="E136" s="328"/>
      <c r="F136" s="329"/>
      <c r="G136" s="327" t="s">
        <v>143</v>
      </c>
      <c r="H136" s="328"/>
      <c r="I136" s="329"/>
      <c r="J136" s="327" t="s">
        <v>143</v>
      </c>
      <c r="K136" s="328"/>
      <c r="L136" s="329"/>
      <c r="M136" s="327" t="s">
        <v>143</v>
      </c>
      <c r="N136" s="328"/>
      <c r="O136" s="329"/>
      <c r="P136" s="10">
        <v>0.1</v>
      </c>
      <c r="Q136" s="114" t="s">
        <v>71</v>
      </c>
      <c r="R136" s="12">
        <v>20</v>
      </c>
      <c r="S136" s="10">
        <v>0.1</v>
      </c>
      <c r="T136" s="114" t="s">
        <v>71</v>
      </c>
      <c r="U136" s="12">
        <v>20</v>
      </c>
      <c r="V136" s="10">
        <v>0.05</v>
      </c>
      <c r="W136" s="114" t="s">
        <v>71</v>
      </c>
      <c r="X136" s="12">
        <v>10</v>
      </c>
      <c r="Y136" s="10">
        <v>0</v>
      </c>
      <c r="Z136" s="114" t="s">
        <v>71</v>
      </c>
      <c r="AA136" s="13">
        <v>0</v>
      </c>
    </row>
    <row r="137" spans="1:27" ht="45" x14ac:dyDescent="0.25">
      <c r="A137" s="4">
        <v>120</v>
      </c>
      <c r="B137" s="3" t="str">
        <f>'Приложение № 3'!B152</f>
        <v>ул. Вильямса, от 
ул. Гуртьяева до 
ул. Спортивной</v>
      </c>
      <c r="C137" s="6">
        <v>0.35</v>
      </c>
      <c r="D137" s="327" t="s">
        <v>143</v>
      </c>
      <c r="E137" s="328"/>
      <c r="F137" s="329"/>
      <c r="G137" s="327" t="s">
        <v>143</v>
      </c>
      <c r="H137" s="328"/>
      <c r="I137" s="329"/>
      <c r="J137" s="327" t="s">
        <v>143</v>
      </c>
      <c r="K137" s="328"/>
      <c r="L137" s="329"/>
      <c r="M137" s="327" t="s">
        <v>143</v>
      </c>
      <c r="N137" s="328"/>
      <c r="O137" s="329"/>
      <c r="P137" s="10">
        <v>7.0000000000000007E-2</v>
      </c>
      <c r="Q137" s="114" t="s">
        <v>71</v>
      </c>
      <c r="R137" s="12">
        <v>20</v>
      </c>
      <c r="S137" s="10">
        <v>7.0000000000000007E-2</v>
      </c>
      <c r="T137" s="114" t="s">
        <v>71</v>
      </c>
      <c r="U137" s="12">
        <v>20</v>
      </c>
      <c r="V137" s="10">
        <v>3.5000000000000003E-2</v>
      </c>
      <c r="W137" s="114" t="s">
        <v>71</v>
      </c>
      <c r="X137" s="12">
        <v>10</v>
      </c>
      <c r="Y137" s="10">
        <v>0</v>
      </c>
      <c r="Z137" s="114" t="s">
        <v>71</v>
      </c>
      <c r="AA137" s="13">
        <v>0</v>
      </c>
    </row>
    <row r="138" spans="1:27" ht="45" x14ac:dyDescent="0.25">
      <c r="A138" s="4">
        <v>121</v>
      </c>
      <c r="B138" s="3" t="str">
        <f>'Приложение № 3'!B153</f>
        <v>ул. Вострецова, от 
ул. 3-й Уссурийской до 
д. 1 по ул. Вострецова</v>
      </c>
      <c r="C138" s="6">
        <v>0.9</v>
      </c>
      <c r="D138" s="327" t="s">
        <v>143</v>
      </c>
      <c r="E138" s="328"/>
      <c r="F138" s="329"/>
      <c r="G138" s="327" t="s">
        <v>143</v>
      </c>
      <c r="H138" s="328"/>
      <c r="I138" s="329"/>
      <c r="J138" s="327" t="s">
        <v>143</v>
      </c>
      <c r="K138" s="328"/>
      <c r="L138" s="329"/>
      <c r="M138" s="327" t="s">
        <v>143</v>
      </c>
      <c r="N138" s="328"/>
      <c r="O138" s="329"/>
      <c r="P138" s="10">
        <v>0.18</v>
      </c>
      <c r="Q138" s="114" t="s">
        <v>71</v>
      </c>
      <c r="R138" s="12">
        <v>20</v>
      </c>
      <c r="S138" s="10">
        <v>0.18</v>
      </c>
      <c r="T138" s="114" t="s">
        <v>71</v>
      </c>
      <c r="U138" s="12">
        <v>20</v>
      </c>
      <c r="V138" s="10">
        <v>0.09</v>
      </c>
      <c r="W138" s="114" t="s">
        <v>71</v>
      </c>
      <c r="X138" s="12">
        <v>10</v>
      </c>
      <c r="Y138" s="10">
        <v>0</v>
      </c>
      <c r="Z138" s="114" t="s">
        <v>71</v>
      </c>
      <c r="AA138" s="13">
        <v>0</v>
      </c>
    </row>
    <row r="139" spans="1:27" ht="45" x14ac:dyDescent="0.25">
      <c r="A139" s="4">
        <v>122</v>
      </c>
      <c r="B139" s="3" t="str">
        <f>'Приложение № 3'!B154</f>
        <v>ул. Молодогвардейская, от 
ул. Новокирпичной до 
ул. Ишимской</v>
      </c>
      <c r="C139" s="6">
        <v>1.4</v>
      </c>
      <c r="D139" s="327" t="s">
        <v>143</v>
      </c>
      <c r="E139" s="328"/>
      <c r="F139" s="329"/>
      <c r="G139" s="327" t="s">
        <v>143</v>
      </c>
      <c r="H139" s="328"/>
      <c r="I139" s="329"/>
      <c r="J139" s="327" t="s">
        <v>143</v>
      </c>
      <c r="K139" s="328"/>
      <c r="L139" s="329"/>
      <c r="M139" s="327" t="s">
        <v>143</v>
      </c>
      <c r="N139" s="328"/>
      <c r="O139" s="329"/>
      <c r="P139" s="10">
        <v>0.28000000000000003</v>
      </c>
      <c r="Q139" s="114" t="s">
        <v>71</v>
      </c>
      <c r="R139" s="12">
        <v>20</v>
      </c>
      <c r="S139" s="10">
        <v>0.28000000000000003</v>
      </c>
      <c r="T139" s="114" t="s">
        <v>71</v>
      </c>
      <c r="U139" s="12">
        <v>20</v>
      </c>
      <c r="V139" s="10">
        <v>0.14000000000000001</v>
      </c>
      <c r="W139" s="114" t="s">
        <v>71</v>
      </c>
      <c r="X139" s="12">
        <v>10</v>
      </c>
      <c r="Y139" s="10">
        <v>0</v>
      </c>
      <c r="Z139" s="114" t="s">
        <v>71</v>
      </c>
      <c r="AA139" s="13">
        <v>0</v>
      </c>
    </row>
    <row r="140" spans="1:27" ht="45" x14ac:dyDescent="0.25">
      <c r="A140" s="4">
        <v>123</v>
      </c>
      <c r="B140" s="3" t="str">
        <f>'Приложение № 3'!B155</f>
        <v>ул. Моторная, от 
ул. 2-й Путевой до 
просп. Сибирского</v>
      </c>
      <c r="C140" s="6">
        <v>1.3</v>
      </c>
      <c r="D140" s="327" t="s">
        <v>143</v>
      </c>
      <c r="E140" s="328"/>
      <c r="F140" s="329"/>
      <c r="G140" s="327" t="s">
        <v>143</v>
      </c>
      <c r="H140" s="328"/>
      <c r="I140" s="329"/>
      <c r="J140" s="327" t="s">
        <v>143</v>
      </c>
      <c r="K140" s="328"/>
      <c r="L140" s="329"/>
      <c r="M140" s="327" t="s">
        <v>143</v>
      </c>
      <c r="N140" s="328"/>
      <c r="O140" s="329"/>
      <c r="P140" s="10">
        <v>0.26</v>
      </c>
      <c r="Q140" s="114" t="s">
        <v>71</v>
      </c>
      <c r="R140" s="12">
        <v>20</v>
      </c>
      <c r="S140" s="10">
        <v>0.26</v>
      </c>
      <c r="T140" s="114" t="s">
        <v>71</v>
      </c>
      <c r="U140" s="12">
        <v>20</v>
      </c>
      <c r="V140" s="10">
        <v>0.13</v>
      </c>
      <c r="W140" s="114" t="s">
        <v>71</v>
      </c>
      <c r="X140" s="12">
        <v>10</v>
      </c>
      <c r="Y140" s="10">
        <v>0</v>
      </c>
      <c r="Z140" s="114" t="s">
        <v>71</v>
      </c>
      <c r="AA140" s="13">
        <v>0</v>
      </c>
    </row>
    <row r="141" spans="1:27" ht="45" x14ac:dyDescent="0.25">
      <c r="A141" s="4">
        <v>124</v>
      </c>
      <c r="B141" s="3" t="str">
        <f>'Приложение № 3'!B156</f>
        <v>ул. П. Ильичева, от 
ул. Маркова до 
ул. Иванова</v>
      </c>
      <c r="C141" s="6">
        <v>0.73</v>
      </c>
      <c r="D141" s="327" t="s">
        <v>143</v>
      </c>
      <c r="E141" s="328"/>
      <c r="F141" s="329"/>
      <c r="G141" s="327" t="s">
        <v>143</v>
      </c>
      <c r="H141" s="328"/>
      <c r="I141" s="329"/>
      <c r="J141" s="327" t="s">
        <v>143</v>
      </c>
      <c r="K141" s="328"/>
      <c r="L141" s="329"/>
      <c r="M141" s="327" t="s">
        <v>143</v>
      </c>
      <c r="N141" s="328"/>
      <c r="O141" s="329"/>
      <c r="P141" s="10">
        <v>0.14599999999999999</v>
      </c>
      <c r="Q141" s="114" t="s">
        <v>71</v>
      </c>
      <c r="R141" s="12">
        <v>20</v>
      </c>
      <c r="S141" s="10">
        <v>0.14599999999999999</v>
      </c>
      <c r="T141" s="114" t="s">
        <v>71</v>
      </c>
      <c r="U141" s="12">
        <v>20</v>
      </c>
      <c r="V141" s="10">
        <v>7.2999999999999995E-2</v>
      </c>
      <c r="W141" s="114" t="s">
        <v>71</v>
      </c>
      <c r="X141" s="12">
        <v>10</v>
      </c>
      <c r="Y141" s="10">
        <v>0</v>
      </c>
      <c r="Z141" s="114" t="s">
        <v>71</v>
      </c>
      <c r="AA141" s="13">
        <v>0</v>
      </c>
    </row>
    <row r="142" spans="1:27" ht="45" x14ac:dyDescent="0.25">
      <c r="A142" s="4">
        <v>125</v>
      </c>
      <c r="B142" s="3" t="str">
        <f>'Приложение № 3'!B157</f>
        <v>ул. Полторацкого, от 
ул. Жуковского до 
пер. 4-й Украинский</v>
      </c>
      <c r="C142" s="6">
        <v>1.28</v>
      </c>
      <c r="D142" s="327" t="s">
        <v>143</v>
      </c>
      <c r="E142" s="328"/>
      <c r="F142" s="329"/>
      <c r="G142" s="327" t="s">
        <v>143</v>
      </c>
      <c r="H142" s="328"/>
      <c r="I142" s="329"/>
      <c r="J142" s="327" t="s">
        <v>143</v>
      </c>
      <c r="K142" s="328"/>
      <c r="L142" s="329"/>
      <c r="M142" s="327" t="s">
        <v>143</v>
      </c>
      <c r="N142" s="328"/>
      <c r="O142" s="329"/>
      <c r="P142" s="10">
        <v>0.25600000000000001</v>
      </c>
      <c r="Q142" s="114" t="s">
        <v>71</v>
      </c>
      <c r="R142" s="12">
        <v>20</v>
      </c>
      <c r="S142" s="10">
        <v>0.25600000000000001</v>
      </c>
      <c r="T142" s="114" t="s">
        <v>71</v>
      </c>
      <c r="U142" s="12">
        <v>20</v>
      </c>
      <c r="V142" s="10">
        <v>0.128</v>
      </c>
      <c r="W142" s="114" t="s">
        <v>71</v>
      </c>
      <c r="X142" s="12">
        <v>10</v>
      </c>
      <c r="Y142" s="10">
        <v>0</v>
      </c>
      <c r="Z142" s="114" t="s">
        <v>71</v>
      </c>
      <c r="AA142" s="13">
        <v>0</v>
      </c>
    </row>
    <row r="143" spans="1:27" ht="45" x14ac:dyDescent="0.25">
      <c r="A143" s="4">
        <v>126</v>
      </c>
      <c r="B143" s="3" t="str">
        <f>'Приложение № 3'!B158</f>
        <v>ул. 20 лет РККА, от 
ул. Куйбышева до 
ул. Лескова</v>
      </c>
      <c r="C143" s="19">
        <v>4.2</v>
      </c>
      <c r="D143" s="327" t="s">
        <v>143</v>
      </c>
      <c r="E143" s="328"/>
      <c r="F143" s="329"/>
      <c r="G143" s="327" t="s">
        <v>143</v>
      </c>
      <c r="H143" s="328"/>
      <c r="I143" s="329"/>
      <c r="J143" s="327" t="s">
        <v>143</v>
      </c>
      <c r="K143" s="328"/>
      <c r="L143" s="329"/>
      <c r="M143" s="327" t="s">
        <v>143</v>
      </c>
      <c r="N143" s="328"/>
      <c r="O143" s="329"/>
      <c r="P143" s="10">
        <v>0.84</v>
      </c>
      <c r="Q143" s="114" t="s">
        <v>71</v>
      </c>
      <c r="R143" s="12">
        <v>20</v>
      </c>
      <c r="S143" s="10">
        <v>0.84</v>
      </c>
      <c r="T143" s="114" t="s">
        <v>71</v>
      </c>
      <c r="U143" s="12">
        <v>20</v>
      </c>
      <c r="V143" s="10">
        <v>0.42</v>
      </c>
      <c r="W143" s="114" t="s">
        <v>71</v>
      </c>
      <c r="X143" s="12">
        <v>10</v>
      </c>
      <c r="Y143" s="10">
        <v>0</v>
      </c>
      <c r="Z143" s="114" t="s">
        <v>71</v>
      </c>
      <c r="AA143" s="13">
        <v>0</v>
      </c>
    </row>
    <row r="144" spans="1:27" ht="45" x14ac:dyDescent="0.25">
      <c r="A144" s="4">
        <v>127</v>
      </c>
      <c r="B144" s="3" t="str">
        <f>'Приложение № 3'!B159</f>
        <v>ул. 50 лет ВЛКСМ, от 
ул. Романенко до 
ул. 75 Гвардейской бригады</v>
      </c>
      <c r="C144" s="19">
        <v>1</v>
      </c>
      <c r="D144" s="327" t="s">
        <v>143</v>
      </c>
      <c r="E144" s="328"/>
      <c r="F144" s="329"/>
      <c r="G144" s="327" t="s">
        <v>143</v>
      </c>
      <c r="H144" s="328"/>
      <c r="I144" s="329"/>
      <c r="J144" s="327" t="s">
        <v>143</v>
      </c>
      <c r="K144" s="328"/>
      <c r="L144" s="329"/>
      <c r="M144" s="327" t="s">
        <v>143</v>
      </c>
      <c r="N144" s="328"/>
      <c r="O144" s="329"/>
      <c r="P144" s="10">
        <v>0.25</v>
      </c>
      <c r="Q144" s="114" t="s">
        <v>71</v>
      </c>
      <c r="R144" s="12">
        <v>25</v>
      </c>
      <c r="S144" s="10">
        <v>0.25</v>
      </c>
      <c r="T144" s="114" t="s">
        <v>71</v>
      </c>
      <c r="U144" s="12">
        <v>25</v>
      </c>
      <c r="V144" s="10">
        <v>0.2</v>
      </c>
      <c r="W144" s="114" t="s">
        <v>71</v>
      </c>
      <c r="X144" s="12">
        <v>20</v>
      </c>
      <c r="Y144" s="10">
        <v>0.05</v>
      </c>
      <c r="Z144" s="114" t="s">
        <v>71</v>
      </c>
      <c r="AA144" s="13">
        <v>5</v>
      </c>
    </row>
    <row r="145" spans="1:27" ht="45" x14ac:dyDescent="0.25">
      <c r="A145" s="4">
        <v>128</v>
      </c>
      <c r="B145" s="3" t="str">
        <f>'Приложение № 3'!B160</f>
        <v>ул. Барабинская, от 
ул. Кирова до 
ул. Полевой</v>
      </c>
      <c r="C145" s="19">
        <v>5.7</v>
      </c>
      <c r="D145" s="327" t="s">
        <v>143</v>
      </c>
      <c r="E145" s="328"/>
      <c r="F145" s="329"/>
      <c r="G145" s="327" t="s">
        <v>143</v>
      </c>
      <c r="H145" s="328"/>
      <c r="I145" s="329"/>
      <c r="J145" s="327" t="s">
        <v>143</v>
      </c>
      <c r="K145" s="328"/>
      <c r="L145" s="329"/>
      <c r="M145" s="327" t="s">
        <v>143</v>
      </c>
      <c r="N145" s="328"/>
      <c r="O145" s="329"/>
      <c r="P145" s="10">
        <v>1.425</v>
      </c>
      <c r="Q145" s="114" t="s">
        <v>71</v>
      </c>
      <c r="R145" s="12">
        <v>25</v>
      </c>
      <c r="S145" s="10">
        <v>1.425</v>
      </c>
      <c r="T145" s="114" t="s">
        <v>71</v>
      </c>
      <c r="U145" s="12">
        <v>25</v>
      </c>
      <c r="V145" s="10">
        <v>1.1399999999999999</v>
      </c>
      <c r="W145" s="114" t="s">
        <v>71</v>
      </c>
      <c r="X145" s="12">
        <v>20</v>
      </c>
      <c r="Y145" s="10">
        <v>0.28499999999999998</v>
      </c>
      <c r="Z145" s="114" t="s">
        <v>71</v>
      </c>
      <c r="AA145" s="13">
        <v>5</v>
      </c>
    </row>
    <row r="146" spans="1:27" ht="45" x14ac:dyDescent="0.25">
      <c r="A146" s="4">
        <v>129</v>
      </c>
      <c r="B146" s="3" t="str">
        <f>'Приложение № 3'!B161</f>
        <v>ул. Берникова, от 
ул. Л. Чайкиной до 
ул. 20 лет РККА</v>
      </c>
      <c r="C146" s="19">
        <v>2.2000000000000002</v>
      </c>
      <c r="D146" s="327" t="s">
        <v>143</v>
      </c>
      <c r="E146" s="328"/>
      <c r="F146" s="329"/>
      <c r="G146" s="327" t="s">
        <v>143</v>
      </c>
      <c r="H146" s="328"/>
      <c r="I146" s="329"/>
      <c r="J146" s="327" t="s">
        <v>143</v>
      </c>
      <c r="K146" s="328"/>
      <c r="L146" s="329"/>
      <c r="M146" s="327" t="s">
        <v>143</v>
      </c>
      <c r="N146" s="328"/>
      <c r="O146" s="329"/>
      <c r="P146" s="10">
        <v>0.55000000000000004</v>
      </c>
      <c r="Q146" s="114" t="s">
        <v>71</v>
      </c>
      <c r="R146" s="12">
        <v>25</v>
      </c>
      <c r="S146" s="10">
        <v>0.55000000000000004</v>
      </c>
      <c r="T146" s="114" t="s">
        <v>71</v>
      </c>
      <c r="U146" s="12">
        <v>25</v>
      </c>
      <c r="V146" s="10">
        <v>0.33</v>
      </c>
      <c r="W146" s="114" t="s">
        <v>71</v>
      </c>
      <c r="X146" s="12">
        <v>15</v>
      </c>
      <c r="Y146" s="10">
        <v>0.11</v>
      </c>
      <c r="Z146" s="114" t="s">
        <v>71</v>
      </c>
      <c r="AA146" s="13">
        <v>5</v>
      </c>
    </row>
    <row r="147" spans="1:27" ht="45" x14ac:dyDescent="0.25">
      <c r="A147" s="4">
        <v>130</v>
      </c>
      <c r="B147" s="3" t="str">
        <f>'Приложение № 3'!B162</f>
        <v>ул. Будеркина, от 
ул. 1-й Индустриальной до 
ул. Промышленной</v>
      </c>
      <c r="C147" s="19">
        <v>0.43</v>
      </c>
      <c r="D147" s="327" t="s">
        <v>143</v>
      </c>
      <c r="E147" s="328"/>
      <c r="F147" s="329"/>
      <c r="G147" s="327" t="s">
        <v>143</v>
      </c>
      <c r="H147" s="328"/>
      <c r="I147" s="329"/>
      <c r="J147" s="327" t="s">
        <v>143</v>
      </c>
      <c r="K147" s="328"/>
      <c r="L147" s="329"/>
      <c r="M147" s="327" t="s">
        <v>143</v>
      </c>
      <c r="N147" s="328"/>
      <c r="O147" s="329"/>
      <c r="P147" s="10">
        <v>0.1075</v>
      </c>
      <c r="Q147" s="114" t="s">
        <v>71</v>
      </c>
      <c r="R147" s="12">
        <v>25</v>
      </c>
      <c r="S147" s="10">
        <v>0.1075</v>
      </c>
      <c r="T147" s="114" t="s">
        <v>71</v>
      </c>
      <c r="U147" s="12">
        <v>25</v>
      </c>
      <c r="V147" s="10">
        <v>6.4500000000000002E-2</v>
      </c>
      <c r="W147" s="114" t="s">
        <v>71</v>
      </c>
      <c r="X147" s="12">
        <v>15</v>
      </c>
      <c r="Y147" s="10">
        <v>2.1499999999999998E-2</v>
      </c>
      <c r="Z147" s="114" t="s">
        <v>71</v>
      </c>
      <c r="AA147" s="13">
        <v>5</v>
      </c>
    </row>
    <row r="148" spans="1:27" ht="45" x14ac:dyDescent="0.25">
      <c r="A148" s="4">
        <v>131</v>
      </c>
      <c r="B148" s="3" t="str">
        <f>'Приложение № 3'!B163</f>
        <v>ул. 1-я Железнодорожная, от 
ул. Кирова до 
ул. 27-й Рабочей</v>
      </c>
      <c r="C148" s="19">
        <v>1.8</v>
      </c>
      <c r="D148" s="327" t="s">
        <v>143</v>
      </c>
      <c r="E148" s="328"/>
      <c r="F148" s="329"/>
      <c r="G148" s="327" t="s">
        <v>143</v>
      </c>
      <c r="H148" s="328"/>
      <c r="I148" s="329"/>
      <c r="J148" s="327" t="s">
        <v>143</v>
      </c>
      <c r="K148" s="328"/>
      <c r="L148" s="329"/>
      <c r="M148" s="327" t="s">
        <v>143</v>
      </c>
      <c r="N148" s="328"/>
      <c r="O148" s="329"/>
      <c r="P148" s="10">
        <v>0.45</v>
      </c>
      <c r="Q148" s="114" t="s">
        <v>71</v>
      </c>
      <c r="R148" s="12">
        <v>25</v>
      </c>
      <c r="S148" s="10">
        <v>0.45</v>
      </c>
      <c r="T148" s="114" t="s">
        <v>71</v>
      </c>
      <c r="U148" s="12">
        <v>25</v>
      </c>
      <c r="V148" s="10">
        <v>0.27</v>
      </c>
      <c r="W148" s="114" t="s">
        <v>71</v>
      </c>
      <c r="X148" s="12">
        <v>15</v>
      </c>
      <c r="Y148" s="10">
        <v>0.09</v>
      </c>
      <c r="Z148" s="114" t="s">
        <v>71</v>
      </c>
      <c r="AA148" s="13">
        <v>5</v>
      </c>
    </row>
    <row r="149" spans="1:27" ht="45" x14ac:dyDescent="0.25">
      <c r="A149" s="4">
        <v>132</v>
      </c>
      <c r="B149" s="3" t="str">
        <f>'Приложение № 3'!B164</f>
        <v>ул. 2-я Железнодорожная, от 
ул. 2-я Баранова до 
ул. 27-й Рабочей</v>
      </c>
      <c r="C149" s="19">
        <v>1.08</v>
      </c>
      <c r="D149" s="327" t="s">
        <v>143</v>
      </c>
      <c r="E149" s="328"/>
      <c r="F149" s="329"/>
      <c r="G149" s="327" t="s">
        <v>143</v>
      </c>
      <c r="H149" s="328"/>
      <c r="I149" s="329"/>
      <c r="J149" s="327" t="s">
        <v>143</v>
      </c>
      <c r="K149" s="328"/>
      <c r="L149" s="329"/>
      <c r="M149" s="327" t="s">
        <v>143</v>
      </c>
      <c r="N149" s="328"/>
      <c r="O149" s="329"/>
      <c r="P149" s="10">
        <v>0.27</v>
      </c>
      <c r="Q149" s="114" t="s">
        <v>71</v>
      </c>
      <c r="R149" s="12">
        <v>25</v>
      </c>
      <c r="S149" s="10">
        <v>0.27</v>
      </c>
      <c r="T149" s="114" t="s">
        <v>71</v>
      </c>
      <c r="U149" s="12">
        <v>25</v>
      </c>
      <c r="V149" s="10">
        <v>0.16200000000000003</v>
      </c>
      <c r="W149" s="114" t="s">
        <v>71</v>
      </c>
      <c r="X149" s="12">
        <v>15</v>
      </c>
      <c r="Y149" s="10">
        <v>5.4000000000000006E-2</v>
      </c>
      <c r="Z149" s="114" t="s">
        <v>71</v>
      </c>
      <c r="AA149" s="13">
        <v>5</v>
      </c>
    </row>
    <row r="150" spans="1:27" ht="45" x14ac:dyDescent="0.25">
      <c r="A150" s="4">
        <v>133</v>
      </c>
      <c r="B150" s="3" t="str">
        <f>'Приложение № 3'!B165</f>
        <v>ул. 3-я Железнодорожная, от 
ул. 2-я Баранова до 
ул. 27-й Рабочей</v>
      </c>
      <c r="C150" s="19">
        <v>1.1599999999999999</v>
      </c>
      <c r="D150" s="327" t="s">
        <v>143</v>
      </c>
      <c r="E150" s="328"/>
      <c r="F150" s="329"/>
      <c r="G150" s="327" t="s">
        <v>143</v>
      </c>
      <c r="H150" s="328"/>
      <c r="I150" s="329"/>
      <c r="J150" s="327" t="s">
        <v>143</v>
      </c>
      <c r="K150" s="328"/>
      <c r="L150" s="329"/>
      <c r="M150" s="327" t="s">
        <v>143</v>
      </c>
      <c r="N150" s="328"/>
      <c r="O150" s="329"/>
      <c r="P150" s="10">
        <v>0.23199999999999998</v>
      </c>
      <c r="Q150" s="114" t="s">
        <v>71</v>
      </c>
      <c r="R150" s="12">
        <v>20</v>
      </c>
      <c r="S150" s="10">
        <v>0.23199999999999998</v>
      </c>
      <c r="T150" s="114" t="s">
        <v>71</v>
      </c>
      <c r="U150" s="12">
        <v>20</v>
      </c>
      <c r="V150" s="10">
        <v>0.11599999999999999</v>
      </c>
      <c r="W150" s="114" t="s">
        <v>71</v>
      </c>
      <c r="X150" s="12">
        <v>10</v>
      </c>
      <c r="Y150" s="10">
        <v>0</v>
      </c>
      <c r="Z150" s="114" t="s">
        <v>71</v>
      </c>
      <c r="AA150" s="13">
        <v>0</v>
      </c>
    </row>
    <row r="151" spans="1:27" ht="45" x14ac:dyDescent="0.25">
      <c r="A151" s="4">
        <v>134</v>
      </c>
      <c r="B151" s="3" t="str">
        <f>'Приложение № 3'!B166</f>
        <v>ул. 4-я Железнодорожная, от 
ул. 2-я Баранова до 
ул. 3-й Железнодорожной</v>
      </c>
      <c r="C151" s="19">
        <v>0.84</v>
      </c>
      <c r="D151" s="327" t="s">
        <v>143</v>
      </c>
      <c r="E151" s="328"/>
      <c r="F151" s="329"/>
      <c r="G151" s="327" t="s">
        <v>143</v>
      </c>
      <c r="H151" s="328"/>
      <c r="I151" s="329"/>
      <c r="J151" s="327" t="s">
        <v>143</v>
      </c>
      <c r="K151" s="328"/>
      <c r="L151" s="329"/>
      <c r="M151" s="327" t="s">
        <v>143</v>
      </c>
      <c r="N151" s="328"/>
      <c r="O151" s="329"/>
      <c r="P151" s="10">
        <v>0.252</v>
      </c>
      <c r="Q151" s="114" t="s">
        <v>71</v>
      </c>
      <c r="R151" s="12">
        <v>30</v>
      </c>
      <c r="S151" s="10">
        <v>0.252</v>
      </c>
      <c r="T151" s="114" t="s">
        <v>71</v>
      </c>
      <c r="U151" s="12">
        <v>30</v>
      </c>
      <c r="V151" s="10">
        <v>0.16800000000000001</v>
      </c>
      <c r="W151" s="114" t="s">
        <v>71</v>
      </c>
      <c r="X151" s="12">
        <v>20</v>
      </c>
      <c r="Y151" s="10">
        <v>8.4000000000000005E-2</v>
      </c>
      <c r="Z151" s="114" t="s">
        <v>71</v>
      </c>
      <c r="AA151" s="13">
        <v>10</v>
      </c>
    </row>
    <row r="152" spans="1:27" ht="45" x14ac:dyDescent="0.25">
      <c r="A152" s="4">
        <v>135</v>
      </c>
      <c r="B152" s="3" t="str">
        <f>'Приложение № 3'!B167</f>
        <v xml:space="preserve">ул. Бархатовой, от 
просп. Менделеева до Красноярского тракта </v>
      </c>
      <c r="C152" s="19">
        <v>0.83</v>
      </c>
      <c r="D152" s="327" t="s">
        <v>143</v>
      </c>
      <c r="E152" s="328"/>
      <c r="F152" s="329"/>
      <c r="G152" s="327" t="s">
        <v>143</v>
      </c>
      <c r="H152" s="328"/>
      <c r="I152" s="329"/>
      <c r="J152" s="327" t="s">
        <v>143</v>
      </c>
      <c r="K152" s="328"/>
      <c r="L152" s="329"/>
      <c r="M152" s="327" t="s">
        <v>143</v>
      </c>
      <c r="N152" s="328"/>
      <c r="O152" s="329"/>
      <c r="P152" s="10">
        <v>0.249</v>
      </c>
      <c r="Q152" s="114" t="s">
        <v>71</v>
      </c>
      <c r="R152" s="12">
        <v>30</v>
      </c>
      <c r="S152" s="10">
        <v>0.249</v>
      </c>
      <c r="T152" s="114" t="s">
        <v>71</v>
      </c>
      <c r="U152" s="12">
        <v>30</v>
      </c>
      <c r="V152" s="10">
        <v>0.16599999999999998</v>
      </c>
      <c r="W152" s="114" t="s">
        <v>71</v>
      </c>
      <c r="X152" s="12">
        <v>20</v>
      </c>
      <c r="Y152" s="10">
        <v>8.299999999999999E-2</v>
      </c>
      <c r="Z152" s="114" t="s">
        <v>71</v>
      </c>
      <c r="AA152" s="13">
        <v>10</v>
      </c>
    </row>
    <row r="153" spans="1:27" ht="45" x14ac:dyDescent="0.25">
      <c r="A153" s="4">
        <v>136</v>
      </c>
      <c r="B153" s="3" t="str">
        <f>'Приложение № 3'!B168</f>
        <v>ул. Магистральная, от 
ул. 50 лет Октября до 
ул. Химиков</v>
      </c>
      <c r="C153" s="19">
        <v>2.6</v>
      </c>
      <c r="D153" s="327" t="s">
        <v>143</v>
      </c>
      <c r="E153" s="328"/>
      <c r="F153" s="329"/>
      <c r="G153" s="327" t="s">
        <v>143</v>
      </c>
      <c r="H153" s="328"/>
      <c r="I153" s="329"/>
      <c r="J153" s="327" t="s">
        <v>143</v>
      </c>
      <c r="K153" s="328"/>
      <c r="L153" s="329"/>
      <c r="M153" s="327" t="s">
        <v>143</v>
      </c>
      <c r="N153" s="328"/>
      <c r="O153" s="329"/>
      <c r="P153" s="10">
        <v>0.78</v>
      </c>
      <c r="Q153" s="114" t="s">
        <v>71</v>
      </c>
      <c r="R153" s="12">
        <v>30</v>
      </c>
      <c r="S153" s="10">
        <v>0.78</v>
      </c>
      <c r="T153" s="114" t="s">
        <v>71</v>
      </c>
      <c r="U153" s="12">
        <v>30</v>
      </c>
      <c r="V153" s="10">
        <v>0.52</v>
      </c>
      <c r="W153" s="114" t="s">
        <v>71</v>
      </c>
      <c r="X153" s="12">
        <v>20</v>
      </c>
      <c r="Y153" s="10">
        <v>0.26</v>
      </c>
      <c r="Z153" s="114" t="s">
        <v>71</v>
      </c>
      <c r="AA153" s="13">
        <v>10</v>
      </c>
    </row>
    <row r="154" spans="1:27" ht="45" x14ac:dyDescent="0.25">
      <c r="A154" s="4">
        <v>137</v>
      </c>
      <c r="B154" s="3" t="str">
        <f>'Приложение № 3'!B169</f>
        <v>просп. Губкина, от 
ул. Нефтезаводской до Красноярского тракта</v>
      </c>
      <c r="C154" s="19">
        <v>3.8</v>
      </c>
      <c r="D154" s="327" t="s">
        <v>143</v>
      </c>
      <c r="E154" s="328"/>
      <c r="F154" s="329"/>
      <c r="G154" s="327" t="s">
        <v>143</v>
      </c>
      <c r="H154" s="328"/>
      <c r="I154" s="329"/>
      <c r="J154" s="327" t="s">
        <v>143</v>
      </c>
      <c r="K154" s="328"/>
      <c r="L154" s="329"/>
      <c r="M154" s="327" t="s">
        <v>143</v>
      </c>
      <c r="N154" s="328"/>
      <c r="O154" s="329"/>
      <c r="P154" s="10">
        <v>1.1399999999999999</v>
      </c>
      <c r="Q154" s="114" t="s">
        <v>71</v>
      </c>
      <c r="R154" s="12">
        <v>30</v>
      </c>
      <c r="S154" s="10">
        <v>1.1399999999999999</v>
      </c>
      <c r="T154" s="114" t="s">
        <v>71</v>
      </c>
      <c r="U154" s="12">
        <v>30</v>
      </c>
      <c r="V154" s="10">
        <v>0.76</v>
      </c>
      <c r="W154" s="114" t="s">
        <v>71</v>
      </c>
      <c r="X154" s="12">
        <v>20</v>
      </c>
      <c r="Y154" s="10">
        <v>0.38</v>
      </c>
      <c r="Z154" s="114" t="s">
        <v>71</v>
      </c>
      <c r="AA154" s="13">
        <v>10</v>
      </c>
    </row>
    <row r="155" spans="1:27" ht="45" x14ac:dyDescent="0.25">
      <c r="A155" s="4">
        <v>138</v>
      </c>
      <c r="B155" s="3" t="str">
        <f>'Приложение № 3'!B170</f>
        <v>ул. Блюхера, от 
ул. Химиков до 
ул. Волкова</v>
      </c>
      <c r="C155" s="19">
        <v>1</v>
      </c>
      <c r="D155" s="327" t="s">
        <v>143</v>
      </c>
      <c r="E155" s="328"/>
      <c r="F155" s="329"/>
      <c r="G155" s="327" t="s">
        <v>143</v>
      </c>
      <c r="H155" s="328"/>
      <c r="I155" s="329"/>
      <c r="J155" s="327" t="s">
        <v>143</v>
      </c>
      <c r="K155" s="328"/>
      <c r="L155" s="329"/>
      <c r="M155" s="327" t="s">
        <v>143</v>
      </c>
      <c r="N155" s="328"/>
      <c r="O155" s="329"/>
      <c r="P155" s="10">
        <v>0.3</v>
      </c>
      <c r="Q155" s="114" t="s">
        <v>71</v>
      </c>
      <c r="R155" s="12">
        <v>30</v>
      </c>
      <c r="S155" s="10">
        <v>0.3</v>
      </c>
      <c r="T155" s="114" t="s">
        <v>71</v>
      </c>
      <c r="U155" s="12">
        <v>30</v>
      </c>
      <c r="V155" s="10">
        <v>0.2</v>
      </c>
      <c r="W155" s="114" t="s">
        <v>71</v>
      </c>
      <c r="X155" s="12">
        <v>20</v>
      </c>
      <c r="Y155" s="10">
        <v>0.1</v>
      </c>
      <c r="Z155" s="114" t="s">
        <v>71</v>
      </c>
      <c r="AA155" s="13">
        <v>10</v>
      </c>
    </row>
    <row r="156" spans="1:27" ht="45" x14ac:dyDescent="0.25">
      <c r="A156" s="4">
        <v>139</v>
      </c>
      <c r="B156" s="3" t="str">
        <f>'Приложение № 3'!B171</f>
        <v>ул. Волкова, от 
ул. 1-й Поселковой до 
просп. Королева</v>
      </c>
      <c r="C156" s="19">
        <v>0.73</v>
      </c>
      <c r="D156" s="327" t="s">
        <v>143</v>
      </c>
      <c r="E156" s="328"/>
      <c r="F156" s="329"/>
      <c r="G156" s="327" t="s">
        <v>143</v>
      </c>
      <c r="H156" s="328"/>
      <c r="I156" s="329"/>
      <c r="J156" s="327" t="s">
        <v>143</v>
      </c>
      <c r="K156" s="328"/>
      <c r="L156" s="329"/>
      <c r="M156" s="327" t="s">
        <v>143</v>
      </c>
      <c r="N156" s="328"/>
      <c r="O156" s="329"/>
      <c r="P156" s="10">
        <v>0.21899999999999997</v>
      </c>
      <c r="Q156" s="114" t="s">
        <v>71</v>
      </c>
      <c r="R156" s="12">
        <v>30</v>
      </c>
      <c r="S156" s="10">
        <v>0.21899999999999997</v>
      </c>
      <c r="T156" s="114" t="s">
        <v>71</v>
      </c>
      <c r="U156" s="12">
        <v>30</v>
      </c>
      <c r="V156" s="10">
        <v>0.14599999999999999</v>
      </c>
      <c r="W156" s="114" t="s">
        <v>71</v>
      </c>
      <c r="X156" s="12">
        <v>20</v>
      </c>
      <c r="Y156" s="10">
        <v>7.2999999999999995E-2</v>
      </c>
      <c r="Z156" s="114" t="s">
        <v>71</v>
      </c>
      <c r="AA156" s="13">
        <v>10</v>
      </c>
    </row>
    <row r="157" spans="1:27" ht="45" x14ac:dyDescent="0.25">
      <c r="A157" s="4">
        <v>140</v>
      </c>
      <c r="B157" s="3" t="str">
        <f>'Приложение № 3'!B172</f>
        <v>ул. Яковлева, от дома 22 по 
ул. Красный Путь до 
ул. Госпитальной</v>
      </c>
      <c r="C157" s="19">
        <v>1.8</v>
      </c>
      <c r="D157" s="327" t="s">
        <v>143</v>
      </c>
      <c r="E157" s="328"/>
      <c r="F157" s="329"/>
      <c r="G157" s="327" t="s">
        <v>143</v>
      </c>
      <c r="H157" s="328"/>
      <c r="I157" s="329"/>
      <c r="J157" s="327" t="s">
        <v>143</v>
      </c>
      <c r="K157" s="328"/>
      <c r="L157" s="329"/>
      <c r="M157" s="327" t="s">
        <v>143</v>
      </c>
      <c r="N157" s="328"/>
      <c r="O157" s="329"/>
      <c r="P157" s="10">
        <v>0.54</v>
      </c>
      <c r="Q157" s="114" t="s">
        <v>71</v>
      </c>
      <c r="R157" s="12">
        <v>30</v>
      </c>
      <c r="S157" s="10">
        <v>0.54</v>
      </c>
      <c r="T157" s="114" t="s">
        <v>71</v>
      </c>
      <c r="U157" s="12">
        <v>30</v>
      </c>
      <c r="V157" s="10">
        <v>0.36</v>
      </c>
      <c r="W157" s="114" t="s">
        <v>71</v>
      </c>
      <c r="X157" s="12">
        <v>20</v>
      </c>
      <c r="Y157" s="10">
        <v>0.18</v>
      </c>
      <c r="Z157" s="114" t="s">
        <v>71</v>
      </c>
      <c r="AA157" s="13">
        <v>10</v>
      </c>
    </row>
    <row r="158" spans="1:27" ht="45" x14ac:dyDescent="0.25">
      <c r="A158" s="4">
        <v>141</v>
      </c>
      <c r="B158" s="3" t="str">
        <f>'Приложение № 3'!B173</f>
        <v>ул. 2-я Производственная, от 
ул. 25-я Линия до 
ул. 1-я Заречная</v>
      </c>
      <c r="C158" s="19">
        <v>1.6</v>
      </c>
      <c r="D158" s="327" t="s">
        <v>143</v>
      </c>
      <c r="E158" s="328"/>
      <c r="F158" s="329"/>
      <c r="G158" s="327" t="s">
        <v>143</v>
      </c>
      <c r="H158" s="328"/>
      <c r="I158" s="329"/>
      <c r="J158" s="327" t="s">
        <v>143</v>
      </c>
      <c r="K158" s="328"/>
      <c r="L158" s="329"/>
      <c r="M158" s="327" t="s">
        <v>143</v>
      </c>
      <c r="N158" s="328"/>
      <c r="O158" s="329"/>
      <c r="P158" s="10">
        <v>0.48</v>
      </c>
      <c r="Q158" s="114" t="s">
        <v>71</v>
      </c>
      <c r="R158" s="12">
        <v>30</v>
      </c>
      <c r="S158" s="10">
        <v>0.48</v>
      </c>
      <c r="T158" s="114" t="s">
        <v>71</v>
      </c>
      <c r="U158" s="12">
        <v>30</v>
      </c>
      <c r="V158" s="10">
        <v>0.32</v>
      </c>
      <c r="W158" s="114" t="s">
        <v>71</v>
      </c>
      <c r="X158" s="12">
        <v>20</v>
      </c>
      <c r="Y158" s="10">
        <v>0.16</v>
      </c>
      <c r="Z158" s="114" t="s">
        <v>71</v>
      </c>
      <c r="AA158" s="13">
        <v>10</v>
      </c>
    </row>
    <row r="159" spans="1:27" ht="45" x14ac:dyDescent="0.25">
      <c r="A159" s="4">
        <v>142</v>
      </c>
      <c r="B159" s="3" t="str">
        <f>'Приложение № 3'!B174</f>
        <v>ул. Гусарова, от 
ул. Интернациональной до 
ул. 6-й Ремесленной</v>
      </c>
      <c r="C159" s="19">
        <v>1.7</v>
      </c>
      <c r="D159" s="327" t="s">
        <v>143</v>
      </c>
      <c r="E159" s="328"/>
      <c r="F159" s="329"/>
      <c r="G159" s="327" t="s">
        <v>143</v>
      </c>
      <c r="H159" s="328"/>
      <c r="I159" s="329"/>
      <c r="J159" s="327" t="s">
        <v>143</v>
      </c>
      <c r="K159" s="328"/>
      <c r="L159" s="329"/>
      <c r="M159" s="327" t="s">
        <v>143</v>
      </c>
      <c r="N159" s="328"/>
      <c r="O159" s="329"/>
      <c r="P159" s="10">
        <v>0.51</v>
      </c>
      <c r="Q159" s="114" t="s">
        <v>71</v>
      </c>
      <c r="R159" s="12">
        <v>30</v>
      </c>
      <c r="S159" s="10">
        <v>0.51</v>
      </c>
      <c r="T159" s="114" t="s">
        <v>71</v>
      </c>
      <c r="U159" s="12">
        <v>30</v>
      </c>
      <c r="V159" s="10">
        <v>0.34</v>
      </c>
      <c r="W159" s="114" t="s">
        <v>71</v>
      </c>
      <c r="X159" s="12">
        <v>20</v>
      </c>
      <c r="Y159" s="10">
        <v>0.17</v>
      </c>
      <c r="Z159" s="114" t="s">
        <v>71</v>
      </c>
      <c r="AA159" s="13">
        <v>10</v>
      </c>
    </row>
    <row r="160" spans="1:27" ht="45" x14ac:dyDescent="0.25">
      <c r="A160" s="4">
        <v>143</v>
      </c>
      <c r="B160" s="3" t="str">
        <f>'Приложение № 3'!B175</f>
        <v>ул. Арсеньева, от 
ул. 8-й Восточной до 
ул. 4-й Челюскинцев</v>
      </c>
      <c r="C160" s="19">
        <v>0.85</v>
      </c>
      <c r="D160" s="327" t="s">
        <v>143</v>
      </c>
      <c r="E160" s="328"/>
      <c r="F160" s="329"/>
      <c r="G160" s="327" t="s">
        <v>143</v>
      </c>
      <c r="H160" s="328"/>
      <c r="I160" s="329"/>
      <c r="J160" s="327" t="s">
        <v>143</v>
      </c>
      <c r="K160" s="328"/>
      <c r="L160" s="329"/>
      <c r="M160" s="327" t="s">
        <v>143</v>
      </c>
      <c r="N160" s="328"/>
      <c r="O160" s="329"/>
      <c r="P160" s="10">
        <v>0.19550000000000001</v>
      </c>
      <c r="Q160" s="114" t="s">
        <v>71</v>
      </c>
      <c r="R160" s="12">
        <v>23</v>
      </c>
      <c r="S160" s="10">
        <v>0.19550000000000001</v>
      </c>
      <c r="T160" s="114" t="s">
        <v>71</v>
      </c>
      <c r="U160" s="12">
        <v>23</v>
      </c>
      <c r="V160" s="10">
        <v>0.11049999999999999</v>
      </c>
      <c r="W160" s="114" t="s">
        <v>71</v>
      </c>
      <c r="X160" s="12">
        <v>13</v>
      </c>
      <c r="Y160" s="10">
        <v>2.5499999999999998E-2</v>
      </c>
      <c r="Z160" s="114" t="s">
        <v>71</v>
      </c>
      <c r="AA160" s="13">
        <v>3</v>
      </c>
    </row>
    <row r="161" spans="1:27" ht="45" x14ac:dyDescent="0.25">
      <c r="A161" s="4">
        <v>144</v>
      </c>
      <c r="B161" s="3" t="str">
        <f>'Приложение № 3'!B176</f>
        <v>ул. 3-й Разъезд, от 
ул. 20 лет РККА до 
ул. Универсальной</v>
      </c>
      <c r="C161" s="19">
        <v>2.96</v>
      </c>
      <c r="D161" s="327" t="s">
        <v>143</v>
      </c>
      <c r="E161" s="328"/>
      <c r="F161" s="329"/>
      <c r="G161" s="327" t="s">
        <v>143</v>
      </c>
      <c r="H161" s="328"/>
      <c r="I161" s="329"/>
      <c r="J161" s="327" t="s">
        <v>143</v>
      </c>
      <c r="K161" s="328"/>
      <c r="L161" s="329"/>
      <c r="M161" s="327" t="s">
        <v>143</v>
      </c>
      <c r="N161" s="328"/>
      <c r="O161" s="329"/>
      <c r="P161" s="10">
        <v>0.71039999999999992</v>
      </c>
      <c r="Q161" s="114" t="s">
        <v>71</v>
      </c>
      <c r="R161" s="12">
        <v>24</v>
      </c>
      <c r="S161" s="10">
        <v>0.71039999999999992</v>
      </c>
      <c r="T161" s="114" t="s">
        <v>71</v>
      </c>
      <c r="U161" s="12">
        <v>24</v>
      </c>
      <c r="V161" s="10">
        <v>0.41439999999999999</v>
      </c>
      <c r="W161" s="114" t="s">
        <v>71</v>
      </c>
      <c r="X161" s="12">
        <v>14</v>
      </c>
      <c r="Y161" s="10">
        <v>0.11840000000000001</v>
      </c>
      <c r="Z161" s="114" t="s">
        <v>71</v>
      </c>
      <c r="AA161" s="13">
        <v>4</v>
      </c>
    </row>
    <row r="162" spans="1:27" ht="45" x14ac:dyDescent="0.25">
      <c r="A162" s="4">
        <v>145</v>
      </c>
      <c r="B162" s="3" t="str">
        <f>'Приложение № 3'!B177</f>
        <v>ул. 2-я Барнаульская, от 
ул. Багратиона до 
ул. XXII Партсъезда</v>
      </c>
      <c r="C162" s="19">
        <v>1.05</v>
      </c>
      <c r="D162" s="327" t="s">
        <v>143</v>
      </c>
      <c r="E162" s="328"/>
      <c r="F162" s="329"/>
      <c r="G162" s="327" t="s">
        <v>143</v>
      </c>
      <c r="H162" s="328"/>
      <c r="I162" s="329"/>
      <c r="J162" s="327" t="s">
        <v>143</v>
      </c>
      <c r="K162" s="328"/>
      <c r="L162" s="329"/>
      <c r="M162" s="327" t="s">
        <v>143</v>
      </c>
      <c r="N162" s="328"/>
      <c r="O162" s="329"/>
      <c r="P162" s="10">
        <v>0.21</v>
      </c>
      <c r="Q162" s="114" t="s">
        <v>71</v>
      </c>
      <c r="R162" s="12">
        <v>20</v>
      </c>
      <c r="S162" s="10">
        <v>0.21</v>
      </c>
      <c r="T162" s="114" t="s">
        <v>71</v>
      </c>
      <c r="U162" s="12">
        <v>20</v>
      </c>
      <c r="V162" s="10">
        <v>0.105</v>
      </c>
      <c r="W162" s="114" t="s">
        <v>71</v>
      </c>
      <c r="X162" s="12">
        <v>10</v>
      </c>
      <c r="Y162" s="10">
        <v>0</v>
      </c>
      <c r="Z162" s="114" t="s">
        <v>71</v>
      </c>
      <c r="AA162" s="13">
        <v>0</v>
      </c>
    </row>
    <row r="163" spans="1:27" ht="45" x14ac:dyDescent="0.25">
      <c r="A163" s="4">
        <v>146</v>
      </c>
      <c r="B163" s="3" t="str">
        <f>'Приложение № 3'!B178</f>
        <v>ул. Лермонтова, от 
ул. Б. Хмельницкого до 
ул. 3-й Разъезд</v>
      </c>
      <c r="C163" s="19">
        <v>1.88</v>
      </c>
      <c r="D163" s="327" t="s">
        <v>143</v>
      </c>
      <c r="E163" s="328"/>
      <c r="F163" s="329"/>
      <c r="G163" s="327" t="s">
        <v>143</v>
      </c>
      <c r="H163" s="328"/>
      <c r="I163" s="329"/>
      <c r="J163" s="327" t="s">
        <v>143</v>
      </c>
      <c r="K163" s="328"/>
      <c r="L163" s="329"/>
      <c r="M163" s="327" t="s">
        <v>143</v>
      </c>
      <c r="N163" s="328"/>
      <c r="O163" s="329"/>
      <c r="P163" s="10">
        <v>0.75199999999999989</v>
      </c>
      <c r="Q163" s="114" t="s">
        <v>71</v>
      </c>
      <c r="R163" s="12">
        <v>40</v>
      </c>
      <c r="S163" s="10">
        <v>0.75199999999999989</v>
      </c>
      <c r="T163" s="114" t="s">
        <v>71</v>
      </c>
      <c r="U163" s="12">
        <v>40</v>
      </c>
      <c r="V163" s="10">
        <v>0.56399999999999995</v>
      </c>
      <c r="W163" s="114" t="s">
        <v>71</v>
      </c>
      <c r="X163" s="12">
        <v>30</v>
      </c>
      <c r="Y163" s="10">
        <v>0.37599999999999995</v>
      </c>
      <c r="Z163" s="114" t="s">
        <v>71</v>
      </c>
      <c r="AA163" s="13">
        <v>20</v>
      </c>
    </row>
    <row r="164" spans="1:27" ht="45" x14ac:dyDescent="0.25">
      <c r="A164" s="4">
        <v>147</v>
      </c>
      <c r="B164" s="3" t="str">
        <f>'Приложение № 3'!B179</f>
        <v>ул. Краснофлотская, от 
ул. Сенной до 
пер. Больничного</v>
      </c>
      <c r="C164" s="19">
        <v>0.65</v>
      </c>
      <c r="D164" s="327" t="s">
        <v>143</v>
      </c>
      <c r="E164" s="328"/>
      <c r="F164" s="329"/>
      <c r="G164" s="327" t="s">
        <v>143</v>
      </c>
      <c r="H164" s="328"/>
      <c r="I164" s="329"/>
      <c r="J164" s="327" t="s">
        <v>143</v>
      </c>
      <c r="K164" s="328"/>
      <c r="L164" s="329"/>
      <c r="M164" s="327" t="s">
        <v>143</v>
      </c>
      <c r="N164" s="328"/>
      <c r="O164" s="329"/>
      <c r="P164" s="10">
        <v>0.13</v>
      </c>
      <c r="Q164" s="114" t="s">
        <v>71</v>
      </c>
      <c r="R164" s="12">
        <v>20</v>
      </c>
      <c r="S164" s="10">
        <v>0.13</v>
      </c>
      <c r="T164" s="114" t="s">
        <v>71</v>
      </c>
      <c r="U164" s="12">
        <v>20</v>
      </c>
      <c r="V164" s="10">
        <v>6.5000000000000002E-2</v>
      </c>
      <c r="W164" s="114" t="s">
        <v>71</v>
      </c>
      <c r="X164" s="12">
        <v>10</v>
      </c>
      <c r="Y164" s="10">
        <v>0</v>
      </c>
      <c r="Z164" s="114" t="s">
        <v>71</v>
      </c>
      <c r="AA164" s="13">
        <v>0</v>
      </c>
    </row>
    <row r="165" spans="1:27" ht="45" x14ac:dyDescent="0.25">
      <c r="A165" s="4">
        <v>148</v>
      </c>
      <c r="B165" s="3" t="str">
        <f>'Приложение № 3'!B180</f>
        <v>ул. 7-я Северная 
(от ул. Красный Путь до 
ул. Красный Пахарь)</v>
      </c>
      <c r="C165" s="19">
        <v>2.31</v>
      </c>
      <c r="D165" s="327" t="s">
        <v>143</v>
      </c>
      <c r="E165" s="328"/>
      <c r="F165" s="329"/>
      <c r="G165" s="327" t="s">
        <v>143</v>
      </c>
      <c r="H165" s="328"/>
      <c r="I165" s="329"/>
      <c r="J165" s="327" t="s">
        <v>143</v>
      </c>
      <c r="K165" s="328"/>
      <c r="L165" s="329"/>
      <c r="M165" s="327" t="s">
        <v>143</v>
      </c>
      <c r="N165" s="328"/>
      <c r="O165" s="329"/>
      <c r="P165" s="10">
        <v>1.1599999999999999</v>
      </c>
      <c r="Q165" s="114" t="s">
        <v>71</v>
      </c>
      <c r="R165" s="12">
        <v>50</v>
      </c>
      <c r="S165" s="10">
        <v>1.1599999999999999</v>
      </c>
      <c r="T165" s="114" t="s">
        <v>71</v>
      </c>
      <c r="U165" s="12">
        <v>50</v>
      </c>
      <c r="V165" s="10">
        <v>0.92</v>
      </c>
      <c r="W165" s="114" t="s">
        <v>71</v>
      </c>
      <c r="X165" s="12">
        <v>40</v>
      </c>
      <c r="Y165" s="10">
        <v>0.6</v>
      </c>
      <c r="Z165" s="114" t="s">
        <v>71</v>
      </c>
      <c r="AA165" s="13">
        <v>30</v>
      </c>
    </row>
    <row r="166" spans="1:27" ht="45" x14ac:dyDescent="0.25">
      <c r="A166" s="4">
        <v>149</v>
      </c>
      <c r="B166" s="3" t="str">
        <f>'Приложение № 3'!B181</f>
        <v>ул. Думская 
(от ул. Маршала  Жукова до 
ул. Ленина)</v>
      </c>
      <c r="C166" s="19">
        <v>0.68</v>
      </c>
      <c r="D166" s="327" t="s">
        <v>143</v>
      </c>
      <c r="E166" s="328"/>
      <c r="F166" s="329"/>
      <c r="G166" s="327" t="s">
        <v>143</v>
      </c>
      <c r="H166" s="328"/>
      <c r="I166" s="329"/>
      <c r="J166" s="327" t="s">
        <v>143</v>
      </c>
      <c r="K166" s="328"/>
      <c r="L166" s="329"/>
      <c r="M166" s="327" t="s">
        <v>143</v>
      </c>
      <c r="N166" s="328"/>
      <c r="O166" s="329"/>
      <c r="P166" s="10">
        <v>0.54400000000000004</v>
      </c>
      <c r="Q166" s="114" t="s">
        <v>71</v>
      </c>
      <c r="R166" s="12">
        <v>80</v>
      </c>
      <c r="S166" s="10">
        <v>0.54400000000000004</v>
      </c>
      <c r="T166" s="114" t="s">
        <v>71</v>
      </c>
      <c r="U166" s="12">
        <v>80</v>
      </c>
      <c r="V166" s="10">
        <v>0.47600000000000003</v>
      </c>
      <c r="W166" s="114" t="s">
        <v>71</v>
      </c>
      <c r="X166" s="12">
        <v>70</v>
      </c>
      <c r="Y166" s="10">
        <v>0.40800000000000003</v>
      </c>
      <c r="Z166" s="114" t="s">
        <v>71</v>
      </c>
      <c r="AA166" s="13">
        <v>60</v>
      </c>
    </row>
    <row r="167" spans="1:27" ht="45" x14ac:dyDescent="0.25">
      <c r="A167" s="4">
        <v>150</v>
      </c>
      <c r="B167" s="3" t="str">
        <f>'Приложение № 3'!B182</f>
        <v xml:space="preserve">ул. Масленникова 
(от просп. К. Маркса до 
ул. Худенко) </v>
      </c>
      <c r="C167" s="19">
        <v>3.88</v>
      </c>
      <c r="D167" s="327" t="s">
        <v>143</v>
      </c>
      <c r="E167" s="328"/>
      <c r="F167" s="329"/>
      <c r="G167" s="327" t="s">
        <v>143</v>
      </c>
      <c r="H167" s="328"/>
      <c r="I167" s="329"/>
      <c r="J167" s="327" t="s">
        <v>143</v>
      </c>
      <c r="K167" s="328"/>
      <c r="L167" s="329"/>
      <c r="M167" s="327" t="s">
        <v>143</v>
      </c>
      <c r="N167" s="328"/>
      <c r="O167" s="329"/>
      <c r="P167" s="10">
        <v>1.94</v>
      </c>
      <c r="Q167" s="114" t="s">
        <v>71</v>
      </c>
      <c r="R167" s="12">
        <v>50</v>
      </c>
      <c r="S167" s="10">
        <v>1.94</v>
      </c>
      <c r="T167" s="114" t="s">
        <v>71</v>
      </c>
      <c r="U167" s="12">
        <v>50</v>
      </c>
      <c r="V167" s="10">
        <v>1.5519999999999998</v>
      </c>
      <c r="W167" s="114" t="s">
        <v>71</v>
      </c>
      <c r="X167" s="12">
        <v>40</v>
      </c>
      <c r="Y167" s="10">
        <v>1.1639999999999999</v>
      </c>
      <c r="Z167" s="114" t="s">
        <v>71</v>
      </c>
      <c r="AA167" s="13">
        <v>30</v>
      </c>
    </row>
    <row r="168" spans="1:27" ht="45" x14ac:dyDescent="0.25">
      <c r="A168" s="4">
        <v>151</v>
      </c>
      <c r="B168" s="3" t="str">
        <f>'Приложение № 3'!B185</f>
        <v>ул. Б. Хмельницкого (участок 
от ул. Масленникова до 
ул. 3-я Транспортная)</v>
      </c>
      <c r="C168" s="19">
        <v>1.92</v>
      </c>
      <c r="D168" s="327" t="s">
        <v>143</v>
      </c>
      <c r="E168" s="328"/>
      <c r="F168" s="329"/>
      <c r="G168" s="327" t="s">
        <v>143</v>
      </c>
      <c r="H168" s="328"/>
      <c r="I168" s="329"/>
      <c r="J168" s="327" t="s">
        <v>143</v>
      </c>
      <c r="K168" s="328"/>
      <c r="L168" s="329"/>
      <c r="M168" s="327" t="s">
        <v>143</v>
      </c>
      <c r="N168" s="328"/>
      <c r="O168" s="329"/>
      <c r="P168" s="10">
        <v>1.92</v>
      </c>
      <c r="Q168" s="114" t="s">
        <v>71</v>
      </c>
      <c r="R168" s="12">
        <v>90</v>
      </c>
      <c r="S168" s="10">
        <v>1.92</v>
      </c>
      <c r="T168" s="114" t="s">
        <v>71</v>
      </c>
      <c r="U168" s="12">
        <v>90</v>
      </c>
      <c r="V168" s="10">
        <v>1.536</v>
      </c>
      <c r="W168" s="114" t="s">
        <v>71</v>
      </c>
      <c r="X168" s="12">
        <v>80</v>
      </c>
      <c r="Y168" s="10">
        <v>1.3440000000000001</v>
      </c>
      <c r="Z168" s="114" t="s">
        <v>71</v>
      </c>
      <c r="AA168" s="13">
        <v>70</v>
      </c>
    </row>
    <row r="169" spans="1:27" ht="30" x14ac:dyDescent="0.25">
      <c r="A169" s="4">
        <v>152</v>
      </c>
      <c r="B169" s="3" t="str">
        <f>'Приложение № 3'!B186</f>
        <v>ул. Путилова – 
СОШ № 11</v>
      </c>
      <c r="C169" s="19">
        <v>0.2</v>
      </c>
      <c r="D169" s="327" t="s">
        <v>143</v>
      </c>
      <c r="E169" s="328"/>
      <c r="F169" s="329"/>
      <c r="G169" s="327" t="s">
        <v>143</v>
      </c>
      <c r="H169" s="328"/>
      <c r="I169" s="329"/>
      <c r="J169" s="327" t="s">
        <v>143</v>
      </c>
      <c r="K169" s="328"/>
      <c r="L169" s="329"/>
      <c r="M169" s="327" t="s">
        <v>143</v>
      </c>
      <c r="N169" s="328"/>
      <c r="O169" s="329"/>
      <c r="P169" s="10">
        <v>0.04</v>
      </c>
      <c r="Q169" s="114" t="s">
        <v>71</v>
      </c>
      <c r="R169" s="12">
        <v>20</v>
      </c>
      <c r="S169" s="10">
        <v>0.04</v>
      </c>
      <c r="T169" s="114" t="s">
        <v>71</v>
      </c>
      <c r="U169" s="12">
        <v>20</v>
      </c>
      <c r="V169" s="10">
        <v>0.02</v>
      </c>
      <c r="W169" s="114" t="s">
        <v>71</v>
      </c>
      <c r="X169" s="12">
        <v>10</v>
      </c>
      <c r="Y169" s="10">
        <v>0</v>
      </c>
      <c r="Z169" s="114" t="s">
        <v>71</v>
      </c>
      <c r="AA169" s="13">
        <v>0</v>
      </c>
    </row>
    <row r="170" spans="1:27" ht="30" x14ac:dyDescent="0.25">
      <c r="A170" s="4">
        <v>153</v>
      </c>
      <c r="B170" s="3" t="str">
        <f>'Приложение № 3'!B187</f>
        <v>ул. 7-я Ремесленная – 
СОШ № 13</v>
      </c>
      <c r="C170" s="19">
        <v>0.2</v>
      </c>
      <c r="D170" s="327" t="s">
        <v>143</v>
      </c>
      <c r="E170" s="328"/>
      <c r="F170" s="329"/>
      <c r="G170" s="327" t="s">
        <v>143</v>
      </c>
      <c r="H170" s="328"/>
      <c r="I170" s="329"/>
      <c r="J170" s="327" t="s">
        <v>143</v>
      </c>
      <c r="K170" s="328"/>
      <c r="L170" s="329"/>
      <c r="M170" s="327" t="s">
        <v>143</v>
      </c>
      <c r="N170" s="328"/>
      <c r="O170" s="329"/>
      <c r="P170" s="10">
        <v>0.04</v>
      </c>
      <c r="Q170" s="114" t="s">
        <v>71</v>
      </c>
      <c r="R170" s="12">
        <v>20</v>
      </c>
      <c r="S170" s="10">
        <v>0.04</v>
      </c>
      <c r="T170" s="114" t="s">
        <v>71</v>
      </c>
      <c r="U170" s="12">
        <v>20</v>
      </c>
      <c r="V170" s="10">
        <v>0.02</v>
      </c>
      <c r="W170" s="114" t="s">
        <v>71</v>
      </c>
      <c r="X170" s="12">
        <v>10</v>
      </c>
      <c r="Y170" s="10">
        <v>0</v>
      </c>
      <c r="Z170" s="114" t="s">
        <v>71</v>
      </c>
      <c r="AA170" s="13">
        <v>0</v>
      </c>
    </row>
    <row r="171" spans="1:27" ht="30" x14ac:dyDescent="0.25">
      <c r="A171" s="4">
        <v>154</v>
      </c>
      <c r="B171" s="3" t="str">
        <f>'Приложение № 3'!B188</f>
        <v>ул. Дергачева – 
СОШ № 21</v>
      </c>
      <c r="C171" s="19">
        <v>0.2</v>
      </c>
      <c r="D171" s="327" t="s">
        <v>143</v>
      </c>
      <c r="E171" s="328"/>
      <c r="F171" s="329"/>
      <c r="G171" s="327" t="s">
        <v>143</v>
      </c>
      <c r="H171" s="328"/>
      <c r="I171" s="329"/>
      <c r="J171" s="327" t="s">
        <v>143</v>
      </c>
      <c r="K171" s="328"/>
      <c r="L171" s="329"/>
      <c r="M171" s="327" t="s">
        <v>143</v>
      </c>
      <c r="N171" s="328"/>
      <c r="O171" s="329"/>
      <c r="P171" s="10">
        <v>0.04</v>
      </c>
      <c r="Q171" s="114" t="s">
        <v>71</v>
      </c>
      <c r="R171" s="12">
        <v>20</v>
      </c>
      <c r="S171" s="10">
        <v>0.04</v>
      </c>
      <c r="T171" s="114" t="s">
        <v>71</v>
      </c>
      <c r="U171" s="12">
        <v>20</v>
      </c>
      <c r="V171" s="10">
        <v>0.02</v>
      </c>
      <c r="W171" s="114" t="s">
        <v>71</v>
      </c>
      <c r="X171" s="12">
        <v>10</v>
      </c>
      <c r="Y171" s="10">
        <v>0</v>
      </c>
      <c r="Z171" s="114" t="s">
        <v>71</v>
      </c>
      <c r="AA171" s="13">
        <v>0</v>
      </c>
    </row>
    <row r="172" spans="1:27" ht="30" x14ac:dyDescent="0.25">
      <c r="A172" s="4">
        <v>155</v>
      </c>
      <c r="B172" s="3" t="str">
        <f>'Приложение № 3'!B189</f>
        <v>б. Космонавтов – 
СОШ № 34</v>
      </c>
      <c r="C172" s="19">
        <v>0.2</v>
      </c>
      <c r="D172" s="327" t="s">
        <v>143</v>
      </c>
      <c r="E172" s="328"/>
      <c r="F172" s="329"/>
      <c r="G172" s="327" t="s">
        <v>143</v>
      </c>
      <c r="H172" s="328"/>
      <c r="I172" s="329"/>
      <c r="J172" s="327" t="s">
        <v>143</v>
      </c>
      <c r="K172" s="328"/>
      <c r="L172" s="329"/>
      <c r="M172" s="327" t="s">
        <v>143</v>
      </c>
      <c r="N172" s="328"/>
      <c r="O172" s="329"/>
      <c r="P172" s="10">
        <v>0.04</v>
      </c>
      <c r="Q172" s="114" t="s">
        <v>71</v>
      </c>
      <c r="R172" s="12">
        <v>20</v>
      </c>
      <c r="S172" s="10">
        <v>0.04</v>
      </c>
      <c r="T172" s="114" t="s">
        <v>71</v>
      </c>
      <c r="U172" s="12">
        <v>20</v>
      </c>
      <c r="V172" s="10">
        <v>0.02</v>
      </c>
      <c r="W172" s="114" t="s">
        <v>71</v>
      </c>
      <c r="X172" s="12">
        <v>10</v>
      </c>
      <c r="Y172" s="10">
        <v>0</v>
      </c>
      <c r="Z172" s="114" t="s">
        <v>71</v>
      </c>
      <c r="AA172" s="13">
        <v>0</v>
      </c>
    </row>
    <row r="173" spans="1:27" ht="30" x14ac:dyDescent="0.25">
      <c r="A173" s="4">
        <v>156</v>
      </c>
      <c r="B173" s="3" t="str">
        <f>'Приложение № 3'!B190</f>
        <v>проезд у д. 13/1 по 
ул. Ватутина – СОШ № 47</v>
      </c>
      <c r="C173" s="19">
        <v>0.2</v>
      </c>
      <c r="D173" s="327" t="s">
        <v>143</v>
      </c>
      <c r="E173" s="328"/>
      <c r="F173" s="329"/>
      <c r="G173" s="327" t="s">
        <v>143</v>
      </c>
      <c r="H173" s="328"/>
      <c r="I173" s="329"/>
      <c r="J173" s="327" t="s">
        <v>143</v>
      </c>
      <c r="K173" s="328"/>
      <c r="L173" s="329"/>
      <c r="M173" s="327" t="s">
        <v>143</v>
      </c>
      <c r="N173" s="328"/>
      <c r="O173" s="329"/>
      <c r="P173" s="10">
        <v>0.04</v>
      </c>
      <c r="Q173" s="114" t="s">
        <v>71</v>
      </c>
      <c r="R173" s="12">
        <v>20</v>
      </c>
      <c r="S173" s="10">
        <v>0.04</v>
      </c>
      <c r="T173" s="114" t="s">
        <v>71</v>
      </c>
      <c r="U173" s="12">
        <v>20</v>
      </c>
      <c r="V173" s="10">
        <v>0.03</v>
      </c>
      <c r="W173" s="114" t="s">
        <v>71</v>
      </c>
      <c r="X173" s="12">
        <v>15</v>
      </c>
      <c r="Y173" s="10">
        <v>0</v>
      </c>
      <c r="Z173" s="114" t="s">
        <v>71</v>
      </c>
      <c r="AA173" s="13">
        <v>0</v>
      </c>
    </row>
    <row r="174" spans="1:27" x14ac:dyDescent="0.25">
      <c r="A174" s="4">
        <v>157</v>
      </c>
      <c r="B174" s="3" t="str">
        <f>'Приложение № 3'!B191</f>
        <v>ул. 30-я Рабочая – БИТ</v>
      </c>
      <c r="C174" s="19">
        <v>0.2</v>
      </c>
      <c r="D174" s="327" t="s">
        <v>143</v>
      </c>
      <c r="E174" s="328"/>
      <c r="F174" s="329"/>
      <c r="G174" s="327" t="s">
        <v>143</v>
      </c>
      <c r="H174" s="328"/>
      <c r="I174" s="329"/>
      <c r="J174" s="327" t="s">
        <v>143</v>
      </c>
      <c r="K174" s="328"/>
      <c r="L174" s="329"/>
      <c r="M174" s="327" t="s">
        <v>143</v>
      </c>
      <c r="N174" s="328"/>
      <c r="O174" s="329"/>
      <c r="P174" s="10">
        <v>0</v>
      </c>
      <c r="Q174" s="114" t="s">
        <v>71</v>
      </c>
      <c r="R174" s="12">
        <v>0</v>
      </c>
      <c r="S174" s="10">
        <v>0</v>
      </c>
      <c r="T174" s="114" t="s">
        <v>71</v>
      </c>
      <c r="U174" s="12">
        <v>0</v>
      </c>
      <c r="V174" s="10">
        <v>0.01</v>
      </c>
      <c r="W174" s="114" t="s">
        <v>71</v>
      </c>
      <c r="X174" s="12">
        <v>5</v>
      </c>
      <c r="Y174" s="10">
        <v>0</v>
      </c>
      <c r="Z174" s="114" t="s">
        <v>71</v>
      </c>
      <c r="AA174" s="13">
        <v>0</v>
      </c>
    </row>
    <row r="175" spans="1:27" ht="30" x14ac:dyDescent="0.25">
      <c r="A175" s="4">
        <v>158</v>
      </c>
      <c r="B175" s="3" t="str">
        <f>'Приложение № 3'!B192</f>
        <v>ул. Чайковского – 
СОШ № 78</v>
      </c>
      <c r="C175" s="19">
        <v>0.2</v>
      </c>
      <c r="D175" s="327" t="s">
        <v>143</v>
      </c>
      <c r="E175" s="328"/>
      <c r="F175" s="329"/>
      <c r="G175" s="327" t="s">
        <v>143</v>
      </c>
      <c r="H175" s="328"/>
      <c r="I175" s="329"/>
      <c r="J175" s="327" t="s">
        <v>143</v>
      </c>
      <c r="K175" s="328"/>
      <c r="L175" s="329"/>
      <c r="M175" s="327" t="s">
        <v>143</v>
      </c>
      <c r="N175" s="328"/>
      <c r="O175" s="329"/>
      <c r="P175" s="10">
        <v>0.04</v>
      </c>
      <c r="Q175" s="114" t="s">
        <v>71</v>
      </c>
      <c r="R175" s="12">
        <v>20</v>
      </c>
      <c r="S175" s="10">
        <v>0.04</v>
      </c>
      <c r="T175" s="114" t="s">
        <v>71</v>
      </c>
      <c r="U175" s="12">
        <v>20</v>
      </c>
      <c r="V175" s="10">
        <v>0.02</v>
      </c>
      <c r="W175" s="114" t="s">
        <v>71</v>
      </c>
      <c r="X175" s="12">
        <v>10</v>
      </c>
      <c r="Y175" s="10">
        <v>0</v>
      </c>
      <c r="Z175" s="114" t="s">
        <v>71</v>
      </c>
      <c r="AA175" s="13">
        <v>0</v>
      </c>
    </row>
    <row r="176" spans="1:27" ht="30" x14ac:dyDescent="0.25">
      <c r="A176" s="4">
        <v>159</v>
      </c>
      <c r="B176" s="3" t="str">
        <f>'Приложение № 3'!B193</f>
        <v>ул. 20 Партсъезда – 
СОШ № 80</v>
      </c>
      <c r="C176" s="19">
        <v>0.2</v>
      </c>
      <c r="D176" s="327" t="s">
        <v>143</v>
      </c>
      <c r="E176" s="328"/>
      <c r="F176" s="329"/>
      <c r="G176" s="327" t="s">
        <v>143</v>
      </c>
      <c r="H176" s="328"/>
      <c r="I176" s="329"/>
      <c r="J176" s="327" t="s">
        <v>143</v>
      </c>
      <c r="K176" s="328"/>
      <c r="L176" s="329"/>
      <c r="M176" s="327" t="s">
        <v>143</v>
      </c>
      <c r="N176" s="328"/>
      <c r="O176" s="329"/>
      <c r="P176" s="10">
        <v>0.04</v>
      </c>
      <c r="Q176" s="114" t="s">
        <v>71</v>
      </c>
      <c r="R176" s="12">
        <v>20</v>
      </c>
      <c r="S176" s="10">
        <v>0.04</v>
      </c>
      <c r="T176" s="114" t="s">
        <v>71</v>
      </c>
      <c r="U176" s="12">
        <v>20</v>
      </c>
      <c r="V176" s="10">
        <v>0.02</v>
      </c>
      <c r="W176" s="114" t="s">
        <v>71</v>
      </c>
      <c r="X176" s="12">
        <v>10</v>
      </c>
      <c r="Y176" s="10">
        <v>0</v>
      </c>
      <c r="Z176" s="114" t="s">
        <v>71</v>
      </c>
      <c r="AA176" s="13">
        <v>0</v>
      </c>
    </row>
    <row r="177" spans="1:27" ht="30" x14ac:dyDescent="0.25">
      <c r="A177" s="4">
        <v>160</v>
      </c>
      <c r="B177" s="3" t="str">
        <f>'Приложение № 3'!B194</f>
        <v>ул. М. Никифорова – 
СОШ № 82</v>
      </c>
      <c r="C177" s="19">
        <v>0.2</v>
      </c>
      <c r="D177" s="327" t="s">
        <v>143</v>
      </c>
      <c r="E177" s="328"/>
      <c r="F177" s="329"/>
      <c r="G177" s="327" t="s">
        <v>143</v>
      </c>
      <c r="H177" s="328"/>
      <c r="I177" s="329"/>
      <c r="J177" s="327" t="s">
        <v>143</v>
      </c>
      <c r="K177" s="328"/>
      <c r="L177" s="329"/>
      <c r="M177" s="327" t="s">
        <v>143</v>
      </c>
      <c r="N177" s="328"/>
      <c r="O177" s="329"/>
      <c r="P177" s="10">
        <v>0.04</v>
      </c>
      <c r="Q177" s="114" t="s">
        <v>71</v>
      </c>
      <c r="R177" s="12">
        <v>20</v>
      </c>
      <c r="S177" s="10">
        <v>0.04</v>
      </c>
      <c r="T177" s="114" t="s">
        <v>71</v>
      </c>
      <c r="U177" s="12">
        <v>20</v>
      </c>
      <c r="V177" s="10">
        <v>0.02</v>
      </c>
      <c r="W177" s="114" t="s">
        <v>71</v>
      </c>
      <c r="X177" s="12">
        <v>10</v>
      </c>
      <c r="Y177" s="10">
        <v>0</v>
      </c>
      <c r="Z177" s="114" t="s">
        <v>71</v>
      </c>
      <c r="AA177" s="13">
        <v>0</v>
      </c>
    </row>
    <row r="178" spans="1:27" ht="30" x14ac:dyDescent="0.25">
      <c r="A178" s="4">
        <v>161</v>
      </c>
      <c r="B178" s="3" t="str">
        <f>'Приложение № 3'!B195</f>
        <v>ул. Добролюбова – 
СОШ № 87</v>
      </c>
      <c r="C178" s="19">
        <v>0.2</v>
      </c>
      <c r="D178" s="327" t="s">
        <v>143</v>
      </c>
      <c r="E178" s="328"/>
      <c r="F178" s="329"/>
      <c r="G178" s="327" t="s">
        <v>143</v>
      </c>
      <c r="H178" s="328"/>
      <c r="I178" s="329"/>
      <c r="J178" s="327" t="s">
        <v>143</v>
      </c>
      <c r="K178" s="328"/>
      <c r="L178" s="329"/>
      <c r="M178" s="327" t="s">
        <v>143</v>
      </c>
      <c r="N178" s="328"/>
      <c r="O178" s="329"/>
      <c r="P178" s="10">
        <v>0.04</v>
      </c>
      <c r="Q178" s="114" t="s">
        <v>71</v>
      </c>
      <c r="R178" s="12">
        <v>20</v>
      </c>
      <c r="S178" s="10">
        <v>0.04</v>
      </c>
      <c r="T178" s="114" t="s">
        <v>71</v>
      </c>
      <c r="U178" s="12">
        <v>20</v>
      </c>
      <c r="V178" s="10">
        <v>0.02</v>
      </c>
      <c r="W178" s="114" t="s">
        <v>71</v>
      </c>
      <c r="X178" s="12">
        <v>10</v>
      </c>
      <c r="Y178" s="10">
        <v>0</v>
      </c>
      <c r="Z178" s="114" t="s">
        <v>71</v>
      </c>
      <c r="AA178" s="13">
        <v>0</v>
      </c>
    </row>
    <row r="179" spans="1:27" ht="30" x14ac:dyDescent="0.25">
      <c r="A179" s="4">
        <v>162</v>
      </c>
      <c r="B179" s="3" t="str">
        <f>'Приложение № 3'!B196</f>
        <v>ул. 19-я Марьяновская – 
СОШ № 114</v>
      </c>
      <c r="C179" s="19">
        <v>0.2</v>
      </c>
      <c r="D179" s="327" t="s">
        <v>143</v>
      </c>
      <c r="E179" s="328"/>
      <c r="F179" s="329"/>
      <c r="G179" s="327" t="s">
        <v>143</v>
      </c>
      <c r="H179" s="328"/>
      <c r="I179" s="329"/>
      <c r="J179" s="327" t="s">
        <v>143</v>
      </c>
      <c r="K179" s="328"/>
      <c r="L179" s="329"/>
      <c r="M179" s="327" t="s">
        <v>143</v>
      </c>
      <c r="N179" s="328"/>
      <c r="O179" s="329"/>
      <c r="P179" s="10">
        <v>0.04</v>
      </c>
      <c r="Q179" s="114" t="s">
        <v>71</v>
      </c>
      <c r="R179" s="12">
        <v>20</v>
      </c>
      <c r="S179" s="10">
        <v>0.04</v>
      </c>
      <c r="T179" s="114" t="s">
        <v>71</v>
      </c>
      <c r="U179" s="12">
        <v>20</v>
      </c>
      <c r="V179" s="10">
        <v>0.02</v>
      </c>
      <c r="W179" s="114" t="s">
        <v>71</v>
      </c>
      <c r="X179" s="12">
        <v>10</v>
      </c>
      <c r="Y179" s="10">
        <v>0</v>
      </c>
      <c r="Z179" s="114" t="s">
        <v>71</v>
      </c>
      <c r="AA179" s="13">
        <v>0</v>
      </c>
    </row>
    <row r="180" spans="1:27" ht="30" x14ac:dyDescent="0.25">
      <c r="A180" s="4">
        <v>163</v>
      </c>
      <c r="B180" s="3" t="str">
        <f>'Приложение № 3'!B197</f>
        <v>ул. Иркутская – 
Гимназия № 146</v>
      </c>
      <c r="C180" s="19">
        <v>0.2</v>
      </c>
      <c r="D180" s="327" t="s">
        <v>143</v>
      </c>
      <c r="E180" s="328"/>
      <c r="F180" s="329"/>
      <c r="G180" s="327" t="s">
        <v>143</v>
      </c>
      <c r="H180" s="328"/>
      <c r="I180" s="329"/>
      <c r="J180" s="327" t="s">
        <v>143</v>
      </c>
      <c r="K180" s="328"/>
      <c r="L180" s="329"/>
      <c r="M180" s="327" t="s">
        <v>143</v>
      </c>
      <c r="N180" s="328"/>
      <c r="O180" s="329"/>
      <c r="P180" s="10">
        <v>0.04</v>
      </c>
      <c r="Q180" s="114" t="s">
        <v>71</v>
      </c>
      <c r="R180" s="12">
        <v>20</v>
      </c>
      <c r="S180" s="10">
        <v>0.04</v>
      </c>
      <c r="T180" s="114" t="s">
        <v>71</v>
      </c>
      <c r="U180" s="12">
        <v>20</v>
      </c>
      <c r="V180" s="10">
        <v>0.02</v>
      </c>
      <c r="W180" s="114" t="s">
        <v>71</v>
      </c>
      <c r="X180" s="12">
        <v>10</v>
      </c>
      <c r="Y180" s="10">
        <v>0</v>
      </c>
      <c r="Z180" s="114" t="s">
        <v>71</v>
      </c>
      <c r="AA180" s="13">
        <v>0</v>
      </c>
    </row>
    <row r="181" spans="1:27" ht="30" x14ac:dyDescent="0.25">
      <c r="A181" s="4">
        <v>164</v>
      </c>
      <c r="B181" s="3" t="str">
        <f>'Приложение № 3'!B198</f>
        <v>проезд у д. 101 в 
мкр. Входной – СОШ № 161</v>
      </c>
      <c r="C181" s="19">
        <v>0.2</v>
      </c>
      <c r="D181" s="327" t="s">
        <v>143</v>
      </c>
      <c r="E181" s="328"/>
      <c r="F181" s="329"/>
      <c r="G181" s="327" t="s">
        <v>143</v>
      </c>
      <c r="H181" s="328"/>
      <c r="I181" s="329"/>
      <c r="J181" s="327" t="s">
        <v>143</v>
      </c>
      <c r="K181" s="328"/>
      <c r="L181" s="329"/>
      <c r="M181" s="327" t="s">
        <v>143</v>
      </c>
      <c r="N181" s="328"/>
      <c r="O181" s="329"/>
      <c r="P181" s="10">
        <v>0.04</v>
      </c>
      <c r="Q181" s="114" t="s">
        <v>71</v>
      </c>
      <c r="R181" s="12">
        <v>20</v>
      </c>
      <c r="S181" s="10">
        <v>0.04</v>
      </c>
      <c r="T181" s="114" t="s">
        <v>71</v>
      </c>
      <c r="U181" s="12">
        <v>20</v>
      </c>
      <c r="V181" s="10">
        <v>0.02</v>
      </c>
      <c r="W181" s="114" t="s">
        <v>71</v>
      </c>
      <c r="X181" s="12">
        <v>10</v>
      </c>
      <c r="Y181" s="10">
        <v>0</v>
      </c>
      <c r="Z181" s="114" t="s">
        <v>71</v>
      </c>
      <c r="AA181" s="13">
        <v>0</v>
      </c>
    </row>
    <row r="182" spans="1:27" ht="30" x14ac:dyDescent="0.25">
      <c r="A182" s="4">
        <v>165</v>
      </c>
      <c r="B182" s="3" t="str">
        <f>'Приложение № 3'!B199</f>
        <v>ул. Невского – 
СОШ № 59</v>
      </c>
      <c r="C182" s="19">
        <v>0.2</v>
      </c>
      <c r="D182" s="327" t="s">
        <v>143</v>
      </c>
      <c r="E182" s="328"/>
      <c r="F182" s="329"/>
      <c r="G182" s="327" t="s">
        <v>143</v>
      </c>
      <c r="H182" s="328"/>
      <c r="I182" s="329"/>
      <c r="J182" s="327" t="s">
        <v>143</v>
      </c>
      <c r="K182" s="328"/>
      <c r="L182" s="329"/>
      <c r="M182" s="327" t="s">
        <v>143</v>
      </c>
      <c r="N182" s="328"/>
      <c r="O182" s="329"/>
      <c r="P182" s="10">
        <v>0.12</v>
      </c>
      <c r="Q182" s="114" t="s">
        <v>71</v>
      </c>
      <c r="R182" s="12">
        <v>60</v>
      </c>
      <c r="S182" s="10">
        <v>0.12</v>
      </c>
      <c r="T182" s="114" t="s">
        <v>71</v>
      </c>
      <c r="U182" s="12">
        <v>60</v>
      </c>
      <c r="V182" s="10">
        <v>0.1</v>
      </c>
      <c r="W182" s="114" t="s">
        <v>71</v>
      </c>
      <c r="X182" s="12">
        <v>50</v>
      </c>
      <c r="Y182" s="10">
        <v>0.08</v>
      </c>
      <c r="Z182" s="114" t="s">
        <v>71</v>
      </c>
      <c r="AA182" s="13">
        <v>40</v>
      </c>
    </row>
    <row r="183" spans="1:27" ht="30" x14ac:dyDescent="0.25">
      <c r="A183" s="4">
        <v>166</v>
      </c>
      <c r="B183" s="3" t="str">
        <f>'Приложение № 3'!B200</f>
        <v>б. Зеленый – 
Лицей № 74</v>
      </c>
      <c r="C183" s="19">
        <v>0.2</v>
      </c>
      <c r="D183" s="327" t="s">
        <v>143</v>
      </c>
      <c r="E183" s="328"/>
      <c r="F183" s="329"/>
      <c r="G183" s="327" t="s">
        <v>143</v>
      </c>
      <c r="H183" s="328"/>
      <c r="I183" s="329"/>
      <c r="J183" s="327" t="s">
        <v>143</v>
      </c>
      <c r="K183" s="328"/>
      <c r="L183" s="329"/>
      <c r="M183" s="327" t="s">
        <v>143</v>
      </c>
      <c r="N183" s="328"/>
      <c r="O183" s="329"/>
      <c r="P183" s="10">
        <v>0.04</v>
      </c>
      <c r="Q183" s="114" t="s">
        <v>71</v>
      </c>
      <c r="R183" s="12">
        <v>20</v>
      </c>
      <c r="S183" s="10">
        <v>0.04</v>
      </c>
      <c r="T183" s="114" t="s">
        <v>71</v>
      </c>
      <c r="U183" s="12">
        <v>20</v>
      </c>
      <c r="V183" s="10">
        <v>0.02</v>
      </c>
      <c r="W183" s="114" t="s">
        <v>71</v>
      </c>
      <c r="X183" s="12">
        <v>10</v>
      </c>
      <c r="Y183" s="10">
        <v>0</v>
      </c>
      <c r="Z183" s="114" t="s">
        <v>71</v>
      </c>
      <c r="AA183" s="13">
        <v>0</v>
      </c>
    </row>
    <row r="184" spans="1:27" ht="30" x14ac:dyDescent="0.25">
      <c r="A184" s="4">
        <v>167</v>
      </c>
      <c r="B184" s="3" t="str">
        <f>'Приложение № 3'!B201</f>
        <v>ул. Краснознаменная – 
СОШ № 81</v>
      </c>
      <c r="C184" s="19">
        <v>0.2</v>
      </c>
      <c r="D184" s="327" t="s">
        <v>143</v>
      </c>
      <c r="E184" s="328"/>
      <c r="F184" s="329"/>
      <c r="G184" s="327" t="s">
        <v>143</v>
      </c>
      <c r="H184" s="328"/>
      <c r="I184" s="329"/>
      <c r="J184" s="327" t="s">
        <v>143</v>
      </c>
      <c r="K184" s="328"/>
      <c r="L184" s="329"/>
      <c r="M184" s="327" t="s">
        <v>143</v>
      </c>
      <c r="N184" s="328"/>
      <c r="O184" s="329"/>
      <c r="P184" s="10">
        <v>0.04</v>
      </c>
      <c r="Q184" s="114" t="s">
        <v>71</v>
      </c>
      <c r="R184" s="12">
        <v>20</v>
      </c>
      <c r="S184" s="10">
        <v>0.04</v>
      </c>
      <c r="T184" s="114" t="s">
        <v>71</v>
      </c>
      <c r="U184" s="12">
        <v>20</v>
      </c>
      <c r="V184" s="10">
        <v>0.02</v>
      </c>
      <c r="W184" s="114" t="s">
        <v>71</v>
      </c>
      <c r="X184" s="12">
        <v>10</v>
      </c>
      <c r="Y184" s="10">
        <v>0</v>
      </c>
      <c r="Z184" s="114" t="s">
        <v>71</v>
      </c>
      <c r="AA184" s="13">
        <v>0</v>
      </c>
    </row>
    <row r="185" spans="1:27" ht="30" x14ac:dyDescent="0.25">
      <c r="A185" s="4">
        <v>168</v>
      </c>
      <c r="B185" s="3" t="str">
        <f>'Приложение № 3'!B202</f>
        <v>ул. Загородная – 
СОШ № 111</v>
      </c>
      <c r="C185" s="19">
        <v>0.2</v>
      </c>
      <c r="D185" s="327" t="s">
        <v>143</v>
      </c>
      <c r="E185" s="328"/>
      <c r="F185" s="329"/>
      <c r="G185" s="327" t="s">
        <v>143</v>
      </c>
      <c r="H185" s="328"/>
      <c r="I185" s="329"/>
      <c r="J185" s="327" t="s">
        <v>143</v>
      </c>
      <c r="K185" s="328"/>
      <c r="L185" s="329"/>
      <c r="M185" s="327" t="s">
        <v>143</v>
      </c>
      <c r="N185" s="328"/>
      <c r="O185" s="329"/>
      <c r="P185" s="10">
        <v>0.04</v>
      </c>
      <c r="Q185" s="114" t="s">
        <v>71</v>
      </c>
      <c r="R185" s="12">
        <v>20</v>
      </c>
      <c r="S185" s="10">
        <v>0.04</v>
      </c>
      <c r="T185" s="114" t="s">
        <v>71</v>
      </c>
      <c r="U185" s="12">
        <v>20</v>
      </c>
      <c r="V185" s="10">
        <v>0.02</v>
      </c>
      <c r="W185" s="114" t="s">
        <v>71</v>
      </c>
      <c r="X185" s="12">
        <v>10</v>
      </c>
      <c r="Y185" s="10">
        <v>0</v>
      </c>
      <c r="Z185" s="114" t="s">
        <v>71</v>
      </c>
      <c r="AA185" s="13">
        <v>0</v>
      </c>
    </row>
    <row r="186" spans="1:27" ht="30" x14ac:dyDescent="0.25">
      <c r="A186" s="4">
        <v>169</v>
      </c>
      <c r="B186" s="3" t="str">
        <f>'Приложение № 3'!B203</f>
        <v>ул. Звездная – 
СОШ № 144</v>
      </c>
      <c r="C186" s="19">
        <v>0.2</v>
      </c>
      <c r="D186" s="327" t="s">
        <v>143</v>
      </c>
      <c r="E186" s="328"/>
      <c r="F186" s="329"/>
      <c r="G186" s="327" t="s">
        <v>143</v>
      </c>
      <c r="H186" s="328"/>
      <c r="I186" s="329"/>
      <c r="J186" s="327" t="s">
        <v>143</v>
      </c>
      <c r="K186" s="328"/>
      <c r="L186" s="329"/>
      <c r="M186" s="327" t="s">
        <v>143</v>
      </c>
      <c r="N186" s="328"/>
      <c r="O186" s="329"/>
      <c r="P186" s="10">
        <v>0.04</v>
      </c>
      <c r="Q186" s="114" t="s">
        <v>71</v>
      </c>
      <c r="R186" s="12">
        <v>20</v>
      </c>
      <c r="S186" s="10">
        <v>0.04</v>
      </c>
      <c r="T186" s="114" t="s">
        <v>71</v>
      </c>
      <c r="U186" s="12">
        <v>20</v>
      </c>
      <c r="V186" s="10">
        <v>0.02</v>
      </c>
      <c r="W186" s="114" t="s">
        <v>71</v>
      </c>
      <c r="X186" s="12">
        <v>10</v>
      </c>
      <c r="Y186" s="10">
        <v>0</v>
      </c>
      <c r="Z186" s="114" t="s">
        <v>71</v>
      </c>
      <c r="AA186" s="13">
        <v>0</v>
      </c>
    </row>
    <row r="187" spans="1:27" ht="30" x14ac:dyDescent="0.25">
      <c r="A187" s="4">
        <v>170</v>
      </c>
      <c r="B187" s="3" t="str">
        <f>'Приложение № 3'!B204</f>
        <v>ул. 4-я Поселковая – 
КШИ № 9</v>
      </c>
      <c r="C187" s="19">
        <v>0.2</v>
      </c>
      <c r="D187" s="327" t="s">
        <v>143</v>
      </c>
      <c r="E187" s="328"/>
      <c r="F187" s="329"/>
      <c r="G187" s="327" t="s">
        <v>143</v>
      </c>
      <c r="H187" s="328"/>
      <c r="I187" s="329"/>
      <c r="J187" s="327" t="s">
        <v>143</v>
      </c>
      <c r="K187" s="328"/>
      <c r="L187" s="329"/>
      <c r="M187" s="327" t="s">
        <v>143</v>
      </c>
      <c r="N187" s="328"/>
      <c r="O187" s="329"/>
      <c r="P187" s="10">
        <v>0.04</v>
      </c>
      <c r="Q187" s="114" t="s">
        <v>71</v>
      </c>
      <c r="R187" s="12">
        <v>20</v>
      </c>
      <c r="S187" s="10">
        <v>0.04</v>
      </c>
      <c r="T187" s="114" t="s">
        <v>71</v>
      </c>
      <c r="U187" s="12">
        <v>20</v>
      </c>
      <c r="V187" s="10">
        <v>0.02</v>
      </c>
      <c r="W187" s="114" t="s">
        <v>71</v>
      </c>
      <c r="X187" s="12">
        <v>10</v>
      </c>
      <c r="Y187" s="10">
        <v>0</v>
      </c>
      <c r="Z187" s="114" t="s">
        <v>71</v>
      </c>
      <c r="AA187" s="13">
        <v>0</v>
      </c>
    </row>
    <row r="188" spans="1:27" ht="30" x14ac:dyDescent="0.25">
      <c r="A188" s="4">
        <v>171</v>
      </c>
      <c r="B188" s="3" t="str">
        <f>'Приложение № 3'!B205</f>
        <v>ул. 1-я Учхозная – 
СОШ № 33</v>
      </c>
      <c r="C188" s="19">
        <v>0.2</v>
      </c>
      <c r="D188" s="327" t="s">
        <v>143</v>
      </c>
      <c r="E188" s="328"/>
      <c r="F188" s="329"/>
      <c r="G188" s="327" t="s">
        <v>143</v>
      </c>
      <c r="H188" s="328"/>
      <c r="I188" s="329"/>
      <c r="J188" s="327" t="s">
        <v>143</v>
      </c>
      <c r="K188" s="328"/>
      <c r="L188" s="329"/>
      <c r="M188" s="327" t="s">
        <v>143</v>
      </c>
      <c r="N188" s="328"/>
      <c r="O188" s="329"/>
      <c r="P188" s="10">
        <v>0.04</v>
      </c>
      <c r="Q188" s="114" t="s">
        <v>71</v>
      </c>
      <c r="R188" s="12">
        <v>20</v>
      </c>
      <c r="S188" s="10">
        <v>0.04</v>
      </c>
      <c r="T188" s="114" t="s">
        <v>71</v>
      </c>
      <c r="U188" s="12">
        <v>20</v>
      </c>
      <c r="V188" s="10">
        <v>0.02</v>
      </c>
      <c r="W188" s="114" t="s">
        <v>71</v>
      </c>
      <c r="X188" s="12">
        <v>10</v>
      </c>
      <c r="Y188" s="10">
        <v>0</v>
      </c>
      <c r="Z188" s="114" t="s">
        <v>71</v>
      </c>
      <c r="AA188" s="13">
        <v>0</v>
      </c>
    </row>
    <row r="189" spans="1:27" ht="30" x14ac:dyDescent="0.25">
      <c r="A189" s="4">
        <v>172</v>
      </c>
      <c r="B189" s="3" t="str">
        <f>'Приложение № 3'!B206</f>
        <v>мкр. "Береговой", 
ул. Пролетарская, д. 3</v>
      </c>
      <c r="C189" s="19">
        <v>0.2</v>
      </c>
      <c r="D189" s="327" t="s">
        <v>143</v>
      </c>
      <c r="E189" s="328"/>
      <c r="F189" s="329"/>
      <c r="G189" s="327" t="s">
        <v>143</v>
      </c>
      <c r="H189" s="328"/>
      <c r="I189" s="329"/>
      <c r="J189" s="327" t="s">
        <v>143</v>
      </c>
      <c r="K189" s="328"/>
      <c r="L189" s="329"/>
      <c r="M189" s="327" t="s">
        <v>143</v>
      </c>
      <c r="N189" s="328"/>
      <c r="O189" s="329"/>
      <c r="P189" s="10">
        <v>0.04</v>
      </c>
      <c r="Q189" s="114" t="s">
        <v>71</v>
      </c>
      <c r="R189" s="12">
        <v>20</v>
      </c>
      <c r="S189" s="10">
        <v>0.04</v>
      </c>
      <c r="T189" s="114" t="s">
        <v>71</v>
      </c>
      <c r="U189" s="12">
        <v>20</v>
      </c>
      <c r="V189" s="10">
        <v>0.02</v>
      </c>
      <c r="W189" s="114" t="s">
        <v>71</v>
      </c>
      <c r="X189" s="12">
        <v>10</v>
      </c>
      <c r="Y189" s="10">
        <v>0</v>
      </c>
      <c r="Z189" s="114" t="s">
        <v>71</v>
      </c>
      <c r="AA189" s="13">
        <v>0</v>
      </c>
    </row>
    <row r="190" spans="1:27" ht="30" x14ac:dyDescent="0.25">
      <c r="A190" s="4">
        <v>173</v>
      </c>
      <c r="B190" s="3" t="str">
        <f>'Приложение № 3'!B207</f>
        <v>мкр. "Большие поля", 
ул. Первомайская, д. 1</v>
      </c>
      <c r="C190" s="19">
        <v>0.2</v>
      </c>
      <c r="D190" s="327" t="s">
        <v>143</v>
      </c>
      <c r="E190" s="328"/>
      <c r="F190" s="329"/>
      <c r="G190" s="327" t="s">
        <v>143</v>
      </c>
      <c r="H190" s="328"/>
      <c r="I190" s="329"/>
      <c r="J190" s="327" t="s">
        <v>143</v>
      </c>
      <c r="K190" s="328"/>
      <c r="L190" s="329"/>
      <c r="M190" s="327" t="s">
        <v>143</v>
      </c>
      <c r="N190" s="328"/>
      <c r="O190" s="329"/>
      <c r="P190" s="14">
        <v>0.04</v>
      </c>
      <c r="Q190" s="116" t="s">
        <v>71</v>
      </c>
      <c r="R190" s="15">
        <v>20</v>
      </c>
      <c r="S190" s="14">
        <v>0.04</v>
      </c>
      <c r="T190" s="116" t="s">
        <v>71</v>
      </c>
      <c r="U190" s="15">
        <v>20</v>
      </c>
      <c r="V190" s="14">
        <v>0.02</v>
      </c>
      <c r="W190" s="116" t="s">
        <v>71</v>
      </c>
      <c r="X190" s="15">
        <v>10</v>
      </c>
      <c r="Y190" s="14">
        <v>0</v>
      </c>
      <c r="Z190" s="116" t="s">
        <v>71</v>
      </c>
      <c r="AA190" s="16">
        <v>0</v>
      </c>
    </row>
    <row r="191" spans="1:27" ht="45" x14ac:dyDescent="0.25">
      <c r="A191" s="4">
        <v>174</v>
      </c>
      <c r="B191" s="3" t="str">
        <f>'Приложение № 3'!B208</f>
        <v>ул. Котовского, от 
ул. К. Маркса до 
ул. Орловского</v>
      </c>
      <c r="C191" s="6">
        <v>0.34</v>
      </c>
      <c r="D191" s="327" t="s">
        <v>143</v>
      </c>
      <c r="E191" s="328"/>
      <c r="F191" s="329"/>
      <c r="G191" s="327" t="s">
        <v>143</v>
      </c>
      <c r="H191" s="328"/>
      <c r="I191" s="329"/>
      <c r="J191" s="327" t="s">
        <v>143</v>
      </c>
      <c r="K191" s="328"/>
      <c r="L191" s="329"/>
      <c r="M191" s="327" t="s">
        <v>143</v>
      </c>
      <c r="N191" s="328"/>
      <c r="O191" s="329"/>
      <c r="P191" s="118">
        <f>R191*C191/100</f>
        <v>0.13600000000000001</v>
      </c>
      <c r="Q191" s="114" t="s">
        <v>71</v>
      </c>
      <c r="R191" s="119">
        <v>40</v>
      </c>
      <c r="S191" s="10">
        <f>U191*C191/100</f>
        <v>0.13600000000000001</v>
      </c>
      <c r="T191" s="114" t="s">
        <v>71</v>
      </c>
      <c r="U191" s="120">
        <v>40</v>
      </c>
      <c r="V191" s="11">
        <f>X191*C191/100</f>
        <v>0.11900000000000001</v>
      </c>
      <c r="W191" s="114" t="s">
        <v>71</v>
      </c>
      <c r="X191" s="119">
        <v>35</v>
      </c>
      <c r="Y191" s="10">
        <f>AA191*C191/100</f>
        <v>0.11900000000000001</v>
      </c>
      <c r="Z191" s="114" t="s">
        <v>71</v>
      </c>
      <c r="AA191" s="120">
        <v>35</v>
      </c>
    </row>
    <row r="192" spans="1:27" s="7" customFormat="1" ht="45" x14ac:dyDescent="0.25">
      <c r="A192" s="4">
        <v>175</v>
      </c>
      <c r="B192" s="3" t="str">
        <f>'Приложение № 3'!B209</f>
        <v>ул. 10 лет Октября, от 
ул. Думской до Сыропятского тракта</v>
      </c>
      <c r="C192" s="6">
        <v>6.29</v>
      </c>
      <c r="D192" s="327" t="s">
        <v>143</v>
      </c>
      <c r="E192" s="328"/>
      <c r="F192" s="329"/>
      <c r="G192" s="327" t="s">
        <v>143</v>
      </c>
      <c r="H192" s="328"/>
      <c r="I192" s="329"/>
      <c r="J192" s="327" t="s">
        <v>143</v>
      </c>
      <c r="K192" s="328"/>
      <c r="L192" s="329"/>
      <c r="M192" s="327" t="s">
        <v>143</v>
      </c>
      <c r="N192" s="328"/>
      <c r="O192" s="329"/>
      <c r="P192" s="20">
        <v>3.1450499999999999</v>
      </c>
      <c r="Q192" s="117" t="s">
        <v>71</v>
      </c>
      <c r="R192" s="21">
        <v>50</v>
      </c>
      <c r="S192" s="20">
        <v>3.1450499999999999</v>
      </c>
      <c r="T192" s="117" t="s">
        <v>71</v>
      </c>
      <c r="U192" s="21">
        <v>50</v>
      </c>
      <c r="V192" s="20">
        <v>2.5160399999999998</v>
      </c>
      <c r="W192" s="117" t="s">
        <v>71</v>
      </c>
      <c r="X192" s="21">
        <v>40</v>
      </c>
      <c r="Y192" s="20">
        <v>1.88703</v>
      </c>
      <c r="Z192" s="117" t="s">
        <v>71</v>
      </c>
      <c r="AA192" s="22">
        <v>30</v>
      </c>
    </row>
    <row r="193" spans="1:27" s="7" customFormat="1" ht="45" x14ac:dyDescent="0.25">
      <c r="A193" s="4">
        <v>176</v>
      </c>
      <c r="B193" s="3" t="str">
        <f>'Приложение № 3'!B213</f>
        <v>ул. 70 лет Октября, от 
б. Архитекторов до 
ул. 3-я Енисейская</v>
      </c>
      <c r="C193" s="6">
        <v>2.5</v>
      </c>
      <c r="D193" s="327" t="s">
        <v>143</v>
      </c>
      <c r="E193" s="328"/>
      <c r="F193" s="329"/>
      <c r="G193" s="327" t="s">
        <v>143</v>
      </c>
      <c r="H193" s="328"/>
      <c r="I193" s="329"/>
      <c r="J193" s="327" t="s">
        <v>143</v>
      </c>
      <c r="K193" s="328"/>
      <c r="L193" s="329"/>
      <c r="M193" s="327" t="s">
        <v>143</v>
      </c>
      <c r="N193" s="328"/>
      <c r="O193" s="329"/>
      <c r="P193" s="10">
        <v>1.5018</v>
      </c>
      <c r="Q193" s="114" t="s">
        <v>71</v>
      </c>
      <c r="R193" s="12">
        <v>60</v>
      </c>
      <c r="S193" s="10">
        <v>1.5018</v>
      </c>
      <c r="T193" s="114" t="s">
        <v>71</v>
      </c>
      <c r="U193" s="12">
        <v>60</v>
      </c>
      <c r="V193" s="10">
        <v>1.2515000000000001</v>
      </c>
      <c r="W193" s="114" t="s">
        <v>71</v>
      </c>
      <c r="X193" s="12">
        <v>50</v>
      </c>
      <c r="Y193" s="10">
        <v>1.0012000000000001</v>
      </c>
      <c r="Z193" s="114" t="s">
        <v>71</v>
      </c>
      <c r="AA193" s="13">
        <v>40</v>
      </c>
    </row>
    <row r="194" spans="1:27" s="7" customFormat="1" ht="45" x14ac:dyDescent="0.25">
      <c r="A194" s="4">
        <v>177</v>
      </c>
      <c r="B194" s="3" t="str">
        <f>'Приложение № 3'!B216</f>
        <v xml:space="preserve">б. Архитекторов, от 
ул. Волгоградской  до 
дороги к СК "Арена-Омск" </v>
      </c>
      <c r="C194" s="6">
        <v>2.6677</v>
      </c>
      <c r="D194" s="327" t="s">
        <v>143</v>
      </c>
      <c r="E194" s="328"/>
      <c r="F194" s="329"/>
      <c r="G194" s="327" t="s">
        <v>143</v>
      </c>
      <c r="H194" s="328"/>
      <c r="I194" s="329"/>
      <c r="J194" s="327" t="s">
        <v>143</v>
      </c>
      <c r="K194" s="328"/>
      <c r="L194" s="329"/>
      <c r="M194" s="327" t="s">
        <v>143</v>
      </c>
      <c r="N194" s="328"/>
      <c r="O194" s="329"/>
      <c r="P194" s="10">
        <v>2.67</v>
      </c>
      <c r="Q194" s="114" t="s">
        <v>71</v>
      </c>
      <c r="R194" s="12">
        <v>90</v>
      </c>
      <c r="S194" s="10">
        <v>2.67</v>
      </c>
      <c r="T194" s="114" t="s">
        <v>71</v>
      </c>
      <c r="U194" s="12">
        <v>90</v>
      </c>
      <c r="V194" s="10">
        <v>2.1341600000000001</v>
      </c>
      <c r="W194" s="114" t="s">
        <v>71</v>
      </c>
      <c r="X194" s="12">
        <v>80</v>
      </c>
      <c r="Y194" s="10">
        <v>1.8673900000000001</v>
      </c>
      <c r="Z194" s="114" t="s">
        <v>71</v>
      </c>
      <c r="AA194" s="13">
        <v>70</v>
      </c>
    </row>
    <row r="195" spans="1:27" s="7" customFormat="1" ht="45" x14ac:dyDescent="0.25">
      <c r="A195" s="4">
        <v>178</v>
      </c>
      <c r="B195" s="3" t="str">
        <f>'Приложение № 3'!B217</f>
        <v>ул. Дианова, от 
ул. Лукашевича до 
ул. 2-я Солнечная</v>
      </c>
      <c r="C195" s="6">
        <v>3.03</v>
      </c>
      <c r="D195" s="327" t="s">
        <v>143</v>
      </c>
      <c r="E195" s="328"/>
      <c r="F195" s="329"/>
      <c r="G195" s="327" t="s">
        <v>143</v>
      </c>
      <c r="H195" s="328"/>
      <c r="I195" s="329"/>
      <c r="J195" s="327" t="s">
        <v>143</v>
      </c>
      <c r="K195" s="328"/>
      <c r="L195" s="329"/>
      <c r="M195" s="327" t="s">
        <v>143</v>
      </c>
      <c r="N195" s="328"/>
      <c r="O195" s="329"/>
      <c r="P195" s="10">
        <v>3.03</v>
      </c>
      <c r="Q195" s="114" t="s">
        <v>71</v>
      </c>
      <c r="R195" s="12">
        <v>80</v>
      </c>
      <c r="S195" s="10">
        <v>3.03</v>
      </c>
      <c r="T195" s="114" t="s">
        <v>71</v>
      </c>
      <c r="U195" s="12">
        <v>80</v>
      </c>
      <c r="V195" s="10">
        <v>2.1220499999999998</v>
      </c>
      <c r="W195" s="114" t="s">
        <v>71</v>
      </c>
      <c r="X195" s="12">
        <v>70</v>
      </c>
      <c r="Y195" s="10">
        <v>1.8189</v>
      </c>
      <c r="Z195" s="114" t="s">
        <v>71</v>
      </c>
      <c r="AA195" s="13">
        <v>60</v>
      </c>
    </row>
    <row r="196" spans="1:27" s="7" customFormat="1" ht="45" x14ac:dyDescent="0.25">
      <c r="A196" s="4">
        <v>179</v>
      </c>
      <c r="B196" s="3" t="str">
        <f>'Приложение № 3'!B219</f>
        <v>ул. Кирова, от 
ул. Б. Хмельницкого до 
путепровода по ул. Кирова</v>
      </c>
      <c r="C196" s="6">
        <v>2.4700000000000002</v>
      </c>
      <c r="D196" s="327" t="s">
        <v>143</v>
      </c>
      <c r="E196" s="328"/>
      <c r="F196" s="329"/>
      <c r="G196" s="327" t="s">
        <v>143</v>
      </c>
      <c r="H196" s="328"/>
      <c r="I196" s="329"/>
      <c r="J196" s="327" t="s">
        <v>143</v>
      </c>
      <c r="K196" s="328"/>
      <c r="L196" s="329"/>
      <c r="M196" s="327" t="s">
        <v>143</v>
      </c>
      <c r="N196" s="328"/>
      <c r="O196" s="329"/>
      <c r="P196" s="10">
        <v>2.2248000000000001</v>
      </c>
      <c r="Q196" s="114" t="s">
        <v>71</v>
      </c>
      <c r="R196" s="12">
        <v>90</v>
      </c>
      <c r="S196" s="10">
        <v>2.2248000000000001</v>
      </c>
      <c r="T196" s="114" t="s">
        <v>71</v>
      </c>
      <c r="U196" s="12">
        <v>90</v>
      </c>
      <c r="V196" s="10">
        <v>1.9775999999999998</v>
      </c>
      <c r="W196" s="114" t="s">
        <v>71</v>
      </c>
      <c r="X196" s="12">
        <v>80</v>
      </c>
      <c r="Y196" s="10">
        <v>1.7303999999999999</v>
      </c>
      <c r="Z196" s="114" t="s">
        <v>71</v>
      </c>
      <c r="AA196" s="13">
        <v>70</v>
      </c>
    </row>
    <row r="197" spans="1:27" s="7" customFormat="1" ht="45" x14ac:dyDescent="0.25">
      <c r="A197" s="4">
        <v>180</v>
      </c>
      <c r="B197" s="3" t="str">
        <f>'Приложение № 3'!B222</f>
        <v>ул. Институтская от 
ул. Красный Путь до 
Институтской пл.</v>
      </c>
      <c r="C197" s="6">
        <v>0.61</v>
      </c>
      <c r="D197" s="327" t="s">
        <v>143</v>
      </c>
      <c r="E197" s="328"/>
      <c r="F197" s="329"/>
      <c r="G197" s="327" t="s">
        <v>143</v>
      </c>
      <c r="H197" s="328"/>
      <c r="I197" s="329"/>
      <c r="J197" s="327" t="s">
        <v>143</v>
      </c>
      <c r="K197" s="328"/>
      <c r="L197" s="329"/>
      <c r="M197" s="327" t="s">
        <v>143</v>
      </c>
      <c r="N197" s="328"/>
      <c r="O197" s="329"/>
      <c r="P197" s="10">
        <v>0.122</v>
      </c>
      <c r="Q197" s="114" t="s">
        <v>71</v>
      </c>
      <c r="R197" s="12">
        <v>20</v>
      </c>
      <c r="S197" s="10">
        <v>0.122</v>
      </c>
      <c r="T197" s="114" t="s">
        <v>71</v>
      </c>
      <c r="U197" s="12">
        <v>20</v>
      </c>
      <c r="V197" s="10">
        <v>0.122</v>
      </c>
      <c r="W197" s="114" t="s">
        <v>71</v>
      </c>
      <c r="X197" s="12">
        <v>20</v>
      </c>
      <c r="Y197" s="10">
        <v>0.122</v>
      </c>
      <c r="Z197" s="114" t="s">
        <v>71</v>
      </c>
      <c r="AA197" s="13">
        <v>20</v>
      </c>
    </row>
    <row r="198" spans="1:27" s="7" customFormat="1" ht="45" x14ac:dyDescent="0.25">
      <c r="A198" s="4">
        <v>181</v>
      </c>
      <c r="B198" s="3" t="str">
        <f>'Приложение № 3'!B223</f>
        <v>ул. Леконта, от 
ул. Калинина до 
ул. 8-я Ленинская</v>
      </c>
      <c r="C198" s="6">
        <v>0.625</v>
      </c>
      <c r="D198" s="327" t="s">
        <v>143</v>
      </c>
      <c r="E198" s="328"/>
      <c r="F198" s="329"/>
      <c r="G198" s="327" t="s">
        <v>143</v>
      </c>
      <c r="H198" s="328"/>
      <c r="I198" s="329"/>
      <c r="J198" s="327" t="s">
        <v>143</v>
      </c>
      <c r="K198" s="328"/>
      <c r="L198" s="329"/>
      <c r="M198" s="327" t="s">
        <v>143</v>
      </c>
      <c r="N198" s="328"/>
      <c r="O198" s="329"/>
      <c r="P198" s="10">
        <v>0.25</v>
      </c>
      <c r="Q198" s="114" t="s">
        <v>71</v>
      </c>
      <c r="R198" s="12">
        <v>40</v>
      </c>
      <c r="S198" s="10">
        <v>0.25</v>
      </c>
      <c r="T198" s="114" t="s">
        <v>71</v>
      </c>
      <c r="U198" s="12">
        <v>40</v>
      </c>
      <c r="V198" s="10">
        <v>0.1875</v>
      </c>
      <c r="W198" s="114" t="s">
        <v>71</v>
      </c>
      <c r="X198" s="12">
        <v>30</v>
      </c>
      <c r="Y198" s="10">
        <v>0.125</v>
      </c>
      <c r="Z198" s="114" t="s">
        <v>71</v>
      </c>
      <c r="AA198" s="13">
        <v>20</v>
      </c>
    </row>
    <row r="199" spans="1:27" s="7" customFormat="1" ht="45" x14ac:dyDescent="0.25">
      <c r="A199" s="4">
        <v>182</v>
      </c>
      <c r="B199" s="3" t="str">
        <f>'Приложение № 3'!B224</f>
        <v>ул. Ленина, от 
Соборной площади до 
ул. Маяковского</v>
      </c>
      <c r="C199" s="6">
        <v>2.5173999999999999</v>
      </c>
      <c r="D199" s="327" t="s">
        <v>143</v>
      </c>
      <c r="E199" s="328"/>
      <c r="F199" s="329"/>
      <c r="G199" s="327" t="s">
        <v>143</v>
      </c>
      <c r="H199" s="328"/>
      <c r="I199" s="329"/>
      <c r="J199" s="327" t="s">
        <v>143</v>
      </c>
      <c r="K199" s="328"/>
      <c r="L199" s="329"/>
      <c r="M199" s="327" t="s">
        <v>143</v>
      </c>
      <c r="N199" s="328"/>
      <c r="O199" s="329"/>
      <c r="P199" s="10">
        <v>1.0069600000000001</v>
      </c>
      <c r="Q199" s="114" t="s">
        <v>71</v>
      </c>
      <c r="R199" s="12">
        <v>40</v>
      </c>
      <c r="S199" s="10">
        <v>1.0069600000000001</v>
      </c>
      <c r="T199" s="114" t="s">
        <v>71</v>
      </c>
      <c r="U199" s="12">
        <v>40</v>
      </c>
      <c r="V199" s="10">
        <v>0.75521999999999989</v>
      </c>
      <c r="W199" s="114" t="s">
        <v>71</v>
      </c>
      <c r="X199" s="12">
        <v>30</v>
      </c>
      <c r="Y199" s="10">
        <v>0.50348000000000004</v>
      </c>
      <c r="Z199" s="114" t="s">
        <v>71</v>
      </c>
      <c r="AA199" s="13">
        <v>20</v>
      </c>
    </row>
    <row r="200" spans="1:27" s="7" customFormat="1" ht="45" x14ac:dyDescent="0.25">
      <c r="A200" s="4">
        <v>183</v>
      </c>
      <c r="B200" s="3" t="str">
        <f>'Приложение № 3'!B226</f>
        <v>ул. Лукашевича, от 
ул. Дианова до моста 
имени 60-летия ВЛКСМ</v>
      </c>
      <c r="C200" s="6">
        <v>2.93</v>
      </c>
      <c r="D200" s="327" t="s">
        <v>143</v>
      </c>
      <c r="E200" s="328"/>
      <c r="F200" s="329"/>
      <c r="G200" s="327" t="s">
        <v>143</v>
      </c>
      <c r="H200" s="328"/>
      <c r="I200" s="329"/>
      <c r="J200" s="327" t="s">
        <v>143</v>
      </c>
      <c r="K200" s="328"/>
      <c r="L200" s="329"/>
      <c r="M200" s="327" t="s">
        <v>143</v>
      </c>
      <c r="N200" s="328"/>
      <c r="O200" s="329"/>
      <c r="P200" s="10">
        <v>2.93</v>
      </c>
      <c r="Q200" s="114" t="s">
        <v>71</v>
      </c>
      <c r="R200" s="12">
        <v>90</v>
      </c>
      <c r="S200" s="10">
        <v>2.93</v>
      </c>
      <c r="T200" s="114" t="s">
        <v>71</v>
      </c>
      <c r="U200" s="12">
        <v>90</v>
      </c>
      <c r="V200" s="10">
        <v>2.3439999999999999</v>
      </c>
      <c r="W200" s="114" t="s">
        <v>71</v>
      </c>
      <c r="X200" s="12">
        <v>80</v>
      </c>
      <c r="Y200" s="10">
        <v>2.0510000000000002</v>
      </c>
      <c r="Z200" s="114" t="s">
        <v>71</v>
      </c>
      <c r="AA200" s="13">
        <v>70</v>
      </c>
    </row>
    <row r="201" spans="1:27" s="7" customFormat="1" ht="45" x14ac:dyDescent="0.25">
      <c r="A201" s="4">
        <v>184</v>
      </c>
      <c r="B201" s="3" t="str">
        <f>'Приложение № 3'!B230</f>
        <v>ул. Физкультурная, от 
ул. Горная до 
ул. Агрономическая</v>
      </c>
      <c r="C201" s="23">
        <v>0.68</v>
      </c>
      <c r="D201" s="327" t="s">
        <v>143</v>
      </c>
      <c r="E201" s="328"/>
      <c r="F201" s="329"/>
      <c r="G201" s="327" t="s">
        <v>143</v>
      </c>
      <c r="H201" s="328"/>
      <c r="I201" s="329"/>
      <c r="J201" s="327" t="s">
        <v>143</v>
      </c>
      <c r="K201" s="328"/>
      <c r="L201" s="329"/>
      <c r="M201" s="327" t="s">
        <v>143</v>
      </c>
      <c r="N201" s="328"/>
      <c r="O201" s="329"/>
      <c r="P201" s="10">
        <v>0.13600000000000001</v>
      </c>
      <c r="Q201" s="114" t="s">
        <v>71</v>
      </c>
      <c r="R201" s="12">
        <v>20</v>
      </c>
      <c r="S201" s="10">
        <v>0.13600000000000001</v>
      </c>
      <c r="T201" s="114" t="s">
        <v>71</v>
      </c>
      <c r="U201" s="12">
        <v>20</v>
      </c>
      <c r="V201" s="10">
        <v>6.8000000000000005E-2</v>
      </c>
      <c r="W201" s="114" t="s">
        <v>71</v>
      </c>
      <c r="X201" s="12">
        <v>10</v>
      </c>
      <c r="Y201" s="10">
        <v>0</v>
      </c>
      <c r="Z201" s="114" t="s">
        <v>71</v>
      </c>
      <c r="AA201" s="13">
        <v>0</v>
      </c>
    </row>
    <row r="202" spans="1:27" s="7" customFormat="1" ht="60" x14ac:dyDescent="0.25">
      <c r="A202" s="4">
        <v>185</v>
      </c>
      <c r="B202" s="3" t="str">
        <f>'Приложение № 3'!B231</f>
        <v xml:space="preserve">дорога – продолжение 
ул. Физкультурной, от 
ул. Физкультурная до 
просп. Королева               </v>
      </c>
      <c r="C202" s="6">
        <v>0.86</v>
      </c>
      <c r="D202" s="327" t="s">
        <v>143</v>
      </c>
      <c r="E202" s="328"/>
      <c r="F202" s="329"/>
      <c r="G202" s="327" t="s">
        <v>143</v>
      </c>
      <c r="H202" s="328"/>
      <c r="I202" s="329"/>
      <c r="J202" s="327" t="s">
        <v>143</v>
      </c>
      <c r="K202" s="328"/>
      <c r="L202" s="329"/>
      <c r="M202" s="327" t="s">
        <v>143</v>
      </c>
      <c r="N202" s="328"/>
      <c r="O202" s="329"/>
      <c r="P202" s="10">
        <v>0.25800000000000001</v>
      </c>
      <c r="Q202" s="114" t="s">
        <v>71</v>
      </c>
      <c r="R202" s="12">
        <v>30</v>
      </c>
      <c r="S202" s="10">
        <v>0.25800000000000001</v>
      </c>
      <c r="T202" s="114" t="s">
        <v>71</v>
      </c>
      <c r="U202" s="12">
        <v>30</v>
      </c>
      <c r="V202" s="10">
        <v>0.17199999999999999</v>
      </c>
      <c r="W202" s="114" t="s">
        <v>71</v>
      </c>
      <c r="X202" s="12">
        <v>20</v>
      </c>
      <c r="Y202" s="10">
        <v>8.5999999999999993E-2</v>
      </c>
      <c r="Z202" s="114" t="s">
        <v>71</v>
      </c>
      <c r="AA202" s="13">
        <v>10</v>
      </c>
    </row>
    <row r="203" spans="1:27" s="7" customFormat="1" ht="45" x14ac:dyDescent="0.25">
      <c r="A203" s="4">
        <v>186</v>
      </c>
      <c r="B203" s="3" t="str">
        <f>'Приложение № 3'!B232</f>
        <v>ул. Омская, от 
ул. Маршала Жукова до 
ул. 3-й Разъезд</v>
      </c>
      <c r="C203" s="6">
        <v>4.0599999999999996</v>
      </c>
      <c r="D203" s="327" t="s">
        <v>143</v>
      </c>
      <c r="E203" s="328"/>
      <c r="F203" s="329"/>
      <c r="G203" s="327" t="s">
        <v>143</v>
      </c>
      <c r="H203" s="328"/>
      <c r="I203" s="329"/>
      <c r="J203" s="327" t="s">
        <v>143</v>
      </c>
      <c r="K203" s="328"/>
      <c r="L203" s="329"/>
      <c r="M203" s="327" t="s">
        <v>143</v>
      </c>
      <c r="N203" s="328"/>
      <c r="O203" s="329"/>
      <c r="P203" s="10">
        <v>2.4377999999999997</v>
      </c>
      <c r="Q203" s="114" t="s">
        <v>71</v>
      </c>
      <c r="R203" s="12">
        <v>60</v>
      </c>
      <c r="S203" s="10">
        <v>2.4377999999999997</v>
      </c>
      <c r="T203" s="114" t="s">
        <v>71</v>
      </c>
      <c r="U203" s="12">
        <v>60</v>
      </c>
      <c r="V203" s="10">
        <v>2.4377999999999997</v>
      </c>
      <c r="W203" s="114" t="s">
        <v>71</v>
      </c>
      <c r="X203" s="12">
        <v>50</v>
      </c>
      <c r="Y203" s="10">
        <v>1.6251999999999998</v>
      </c>
      <c r="Z203" s="114" t="s">
        <v>71</v>
      </c>
      <c r="AA203" s="13">
        <v>40</v>
      </c>
    </row>
    <row r="204" spans="1:27" s="7" customFormat="1" ht="45" x14ac:dyDescent="0.25">
      <c r="A204" s="4">
        <v>187</v>
      </c>
      <c r="B204" s="3" t="str">
        <f>'Приложение № 3'!B233</f>
        <v>ул. Орджоникидзе, от 
ул. Интернациональная до 
ул. 36-я Северная</v>
      </c>
      <c r="C204" s="6">
        <v>4.3049999999999997</v>
      </c>
      <c r="D204" s="327" t="s">
        <v>143</v>
      </c>
      <c r="E204" s="328"/>
      <c r="F204" s="329"/>
      <c r="G204" s="327" t="s">
        <v>143</v>
      </c>
      <c r="H204" s="328"/>
      <c r="I204" s="329"/>
      <c r="J204" s="327" t="s">
        <v>143</v>
      </c>
      <c r="K204" s="328"/>
      <c r="L204" s="329"/>
      <c r="M204" s="327" t="s">
        <v>143</v>
      </c>
      <c r="N204" s="328"/>
      <c r="O204" s="329"/>
      <c r="P204" s="10">
        <v>2.1524999999999999</v>
      </c>
      <c r="Q204" s="114" t="s">
        <v>71</v>
      </c>
      <c r="R204" s="12">
        <v>50</v>
      </c>
      <c r="S204" s="10">
        <v>2.1524999999999999</v>
      </c>
      <c r="T204" s="114" t="s">
        <v>71</v>
      </c>
      <c r="U204" s="12">
        <v>50</v>
      </c>
      <c r="V204" s="10">
        <v>2.1524999999999999</v>
      </c>
      <c r="W204" s="114" t="s">
        <v>71</v>
      </c>
      <c r="X204" s="12">
        <v>40</v>
      </c>
      <c r="Y204" s="10">
        <v>1.2914999999999999</v>
      </c>
      <c r="Z204" s="114" t="s">
        <v>71</v>
      </c>
      <c r="AA204" s="13">
        <v>30</v>
      </c>
    </row>
    <row r="205" spans="1:27" s="7" customFormat="1" ht="45" x14ac:dyDescent="0.25">
      <c r="A205" s="4">
        <v>188</v>
      </c>
      <c r="B205" s="3" t="str">
        <f>'Приложение № 3'!B234</f>
        <v>ул. Маршала Жукова, от 
Фрунзенского моста до 
ул. Бульварная</v>
      </c>
      <c r="C205" s="6">
        <v>2.65</v>
      </c>
      <c r="D205" s="327" t="s">
        <v>143</v>
      </c>
      <c r="E205" s="328"/>
      <c r="F205" s="329"/>
      <c r="G205" s="327" t="s">
        <v>143</v>
      </c>
      <c r="H205" s="328"/>
      <c r="I205" s="329"/>
      <c r="J205" s="327" t="s">
        <v>143</v>
      </c>
      <c r="K205" s="328"/>
      <c r="L205" s="329"/>
      <c r="M205" s="327" t="s">
        <v>143</v>
      </c>
      <c r="N205" s="328"/>
      <c r="O205" s="329"/>
      <c r="P205" s="10">
        <v>1.59</v>
      </c>
      <c r="Q205" s="114" t="s">
        <v>71</v>
      </c>
      <c r="R205" s="12">
        <v>60</v>
      </c>
      <c r="S205" s="10">
        <v>1.59</v>
      </c>
      <c r="T205" s="114" t="s">
        <v>71</v>
      </c>
      <c r="U205" s="12">
        <v>60</v>
      </c>
      <c r="V205" s="10">
        <v>1.325</v>
      </c>
      <c r="W205" s="114" t="s">
        <v>71</v>
      </c>
      <c r="X205" s="12">
        <v>50</v>
      </c>
      <c r="Y205" s="10">
        <v>1.06</v>
      </c>
      <c r="Z205" s="114" t="s">
        <v>71</v>
      </c>
      <c r="AA205" s="13">
        <v>40</v>
      </c>
    </row>
    <row r="206" spans="1:27" s="7" customFormat="1" ht="45" x14ac:dyDescent="0.25">
      <c r="A206" s="4">
        <v>189</v>
      </c>
      <c r="B206" s="3" t="str">
        <f>'Приложение № 3'!B236</f>
        <v>ул. Сибаковская, от 
ул. Горная до 
ул. Агрономическая</v>
      </c>
      <c r="C206" s="6">
        <v>0.37</v>
      </c>
      <c r="D206" s="327" t="s">
        <v>143</v>
      </c>
      <c r="E206" s="328"/>
      <c r="F206" s="329"/>
      <c r="G206" s="327" t="s">
        <v>143</v>
      </c>
      <c r="H206" s="328"/>
      <c r="I206" s="329"/>
      <c r="J206" s="327" t="s">
        <v>143</v>
      </c>
      <c r="K206" s="328"/>
      <c r="L206" s="329"/>
      <c r="M206" s="327" t="s">
        <v>143</v>
      </c>
      <c r="N206" s="328"/>
      <c r="O206" s="329"/>
      <c r="P206" s="10">
        <v>0</v>
      </c>
      <c r="Q206" s="114" t="s">
        <v>71</v>
      </c>
      <c r="R206" s="12">
        <v>0</v>
      </c>
      <c r="S206" s="10">
        <v>0</v>
      </c>
      <c r="T206" s="114" t="s">
        <v>71</v>
      </c>
      <c r="U206" s="12">
        <v>0</v>
      </c>
      <c r="V206" s="10">
        <v>0</v>
      </c>
      <c r="W206" s="114" t="s">
        <v>71</v>
      </c>
      <c r="X206" s="12">
        <v>0</v>
      </c>
      <c r="Y206" s="10">
        <v>0</v>
      </c>
      <c r="Z206" s="114" t="s">
        <v>71</v>
      </c>
      <c r="AA206" s="13">
        <v>0</v>
      </c>
    </row>
    <row r="207" spans="1:27" s="7" customFormat="1" ht="45" x14ac:dyDescent="0.25">
      <c r="A207" s="4">
        <v>190</v>
      </c>
      <c r="B207" s="3" t="str">
        <f>'Приложение № 3'!B237</f>
        <v>ул. Новокирпичная, от 
просп. Сибирский до 
ул. 1-я Путевая</v>
      </c>
      <c r="C207" s="6">
        <v>1.1599999999999999</v>
      </c>
      <c r="D207" s="327" t="s">
        <v>143</v>
      </c>
      <c r="E207" s="328"/>
      <c r="F207" s="329"/>
      <c r="G207" s="327" t="s">
        <v>143</v>
      </c>
      <c r="H207" s="328"/>
      <c r="I207" s="329"/>
      <c r="J207" s="327" t="s">
        <v>143</v>
      </c>
      <c r="K207" s="328"/>
      <c r="L207" s="329"/>
      <c r="M207" s="327" t="s">
        <v>143</v>
      </c>
      <c r="N207" s="328"/>
      <c r="O207" s="329"/>
      <c r="P207" s="10">
        <v>0.57999999999999996</v>
      </c>
      <c r="Q207" s="114" t="s">
        <v>71</v>
      </c>
      <c r="R207" s="12">
        <v>50</v>
      </c>
      <c r="S207" s="10">
        <v>0.57999999999999996</v>
      </c>
      <c r="T207" s="114" t="s">
        <v>71</v>
      </c>
      <c r="U207" s="12">
        <v>50</v>
      </c>
      <c r="V207" s="10">
        <v>0.46399999999999997</v>
      </c>
      <c r="W207" s="114" t="s">
        <v>71</v>
      </c>
      <c r="X207" s="12">
        <v>40</v>
      </c>
      <c r="Y207" s="10">
        <v>0.34799999999999998</v>
      </c>
      <c r="Z207" s="114" t="s">
        <v>71</v>
      </c>
      <c r="AA207" s="13">
        <v>30</v>
      </c>
    </row>
    <row r="208" spans="1:27" s="7" customFormat="1" ht="45" x14ac:dyDescent="0.25">
      <c r="A208" s="4">
        <v>191</v>
      </c>
      <c r="B208" s="3" t="str">
        <f>'Приложение № 3'!B238</f>
        <v>ул. Енисейская, от развязки 
Ленинградского моста до 
ул. 70 лет Октября</v>
      </c>
      <c r="C208" s="6">
        <v>1.24</v>
      </c>
      <c r="D208" s="327" t="s">
        <v>143</v>
      </c>
      <c r="E208" s="328"/>
      <c r="F208" s="329"/>
      <c r="G208" s="327" t="s">
        <v>143</v>
      </c>
      <c r="H208" s="328"/>
      <c r="I208" s="329"/>
      <c r="J208" s="327" t="s">
        <v>143</v>
      </c>
      <c r="K208" s="328"/>
      <c r="L208" s="329"/>
      <c r="M208" s="327" t="s">
        <v>143</v>
      </c>
      <c r="N208" s="328"/>
      <c r="O208" s="329"/>
      <c r="P208" s="10">
        <f t="shared" ref="P208:P239" si="0">R208*C208/100</f>
        <v>0.62</v>
      </c>
      <c r="Q208" s="114" t="s">
        <v>71</v>
      </c>
      <c r="R208" s="12">
        <v>50</v>
      </c>
      <c r="S208" s="10">
        <f t="shared" ref="S208:S239" si="1">U208*C208/100</f>
        <v>0.62</v>
      </c>
      <c r="T208" s="114" t="s">
        <v>71</v>
      </c>
      <c r="U208" s="12">
        <v>50</v>
      </c>
      <c r="V208" s="10">
        <f t="shared" ref="V208:V239" si="2">X208*C208/100</f>
        <v>0.55799999999999994</v>
      </c>
      <c r="W208" s="114" t="s">
        <v>71</v>
      </c>
      <c r="X208" s="12">
        <v>45</v>
      </c>
      <c r="Y208" s="10">
        <f t="shared" ref="Y208:Y239" si="3">AA208*C208/100</f>
        <v>0.496</v>
      </c>
      <c r="Z208" s="114" t="s">
        <v>71</v>
      </c>
      <c r="AA208" s="13">
        <v>40</v>
      </c>
    </row>
    <row r="209" spans="1:27" s="7" customFormat="1" ht="45" x14ac:dyDescent="0.25">
      <c r="A209" s="4">
        <v>192</v>
      </c>
      <c r="B209" s="3" t="str">
        <f>'Приложение № 3'!B239</f>
        <v>ул. 1-я Казахстанская, от 
ул. Мельничной до 
ООТ "Автоколонна 1251"</v>
      </c>
      <c r="C209" s="6">
        <v>1.53</v>
      </c>
      <c r="D209" s="327" t="s">
        <v>143</v>
      </c>
      <c r="E209" s="328"/>
      <c r="F209" s="329"/>
      <c r="G209" s="327" t="s">
        <v>143</v>
      </c>
      <c r="H209" s="328"/>
      <c r="I209" s="329"/>
      <c r="J209" s="327" t="s">
        <v>143</v>
      </c>
      <c r="K209" s="328"/>
      <c r="L209" s="329"/>
      <c r="M209" s="327" t="s">
        <v>143</v>
      </c>
      <c r="N209" s="328"/>
      <c r="O209" s="329"/>
      <c r="P209" s="10">
        <f t="shared" si="0"/>
        <v>0.61199999999999999</v>
      </c>
      <c r="Q209" s="114" t="s">
        <v>71</v>
      </c>
      <c r="R209" s="12">
        <v>40</v>
      </c>
      <c r="S209" s="10">
        <f t="shared" si="1"/>
        <v>0.61199999999999999</v>
      </c>
      <c r="T209" s="114" t="s">
        <v>71</v>
      </c>
      <c r="U209" s="12">
        <v>40</v>
      </c>
      <c r="V209" s="10">
        <f t="shared" si="2"/>
        <v>0.53550000000000009</v>
      </c>
      <c r="W209" s="114" t="s">
        <v>71</v>
      </c>
      <c r="X209" s="12">
        <v>35</v>
      </c>
      <c r="Y209" s="10">
        <f t="shared" si="3"/>
        <v>0.45899999999999996</v>
      </c>
      <c r="Z209" s="114" t="s">
        <v>71</v>
      </c>
      <c r="AA209" s="13">
        <v>30</v>
      </c>
    </row>
    <row r="210" spans="1:27" s="7" customFormat="1" ht="45" x14ac:dyDescent="0.25">
      <c r="A210" s="4">
        <v>193</v>
      </c>
      <c r="B210" s="3" t="str">
        <f>'Приложение № 3'!B240</f>
        <v>ул. 2-я Казахстанская, от 
ул. Мельничной до дома 37 
по ул. 2-й Казахстанской</v>
      </c>
      <c r="C210" s="6">
        <v>2.8</v>
      </c>
      <c r="D210" s="327" t="s">
        <v>143</v>
      </c>
      <c r="E210" s="328"/>
      <c r="F210" s="329"/>
      <c r="G210" s="327" t="s">
        <v>143</v>
      </c>
      <c r="H210" s="328"/>
      <c r="I210" s="329"/>
      <c r="J210" s="327" t="s">
        <v>143</v>
      </c>
      <c r="K210" s="328"/>
      <c r="L210" s="329"/>
      <c r="M210" s="327" t="s">
        <v>143</v>
      </c>
      <c r="N210" s="328"/>
      <c r="O210" s="329"/>
      <c r="P210" s="10">
        <f t="shared" si="0"/>
        <v>1.1200000000000001</v>
      </c>
      <c r="Q210" s="114" t="s">
        <v>71</v>
      </c>
      <c r="R210" s="12">
        <v>40</v>
      </c>
      <c r="S210" s="10">
        <f t="shared" si="1"/>
        <v>1.1200000000000001</v>
      </c>
      <c r="T210" s="114" t="s">
        <v>71</v>
      </c>
      <c r="U210" s="12">
        <v>40</v>
      </c>
      <c r="V210" s="10">
        <f t="shared" si="2"/>
        <v>0.98</v>
      </c>
      <c r="W210" s="114" t="s">
        <v>71</v>
      </c>
      <c r="X210" s="12">
        <v>35</v>
      </c>
      <c r="Y210" s="10">
        <f t="shared" si="3"/>
        <v>0.84</v>
      </c>
      <c r="Z210" s="114" t="s">
        <v>71</v>
      </c>
      <c r="AA210" s="13">
        <v>30</v>
      </c>
    </row>
    <row r="211" spans="1:27" s="7" customFormat="1" ht="45" x14ac:dyDescent="0.25">
      <c r="A211" s="4">
        <v>194</v>
      </c>
      <c r="B211" s="3" t="str">
        <f>'Приложение № 3'!B241</f>
        <v>ул. 3-я Казахстанская, от 
ул. Мельничной до дома 28 
по ул. 3-й Казахстанскойэ</v>
      </c>
      <c r="C211" s="6">
        <v>1.67</v>
      </c>
      <c r="D211" s="327" t="s">
        <v>143</v>
      </c>
      <c r="E211" s="328"/>
      <c r="F211" s="329"/>
      <c r="G211" s="327" t="s">
        <v>143</v>
      </c>
      <c r="H211" s="328"/>
      <c r="I211" s="329"/>
      <c r="J211" s="327" t="s">
        <v>143</v>
      </c>
      <c r="K211" s="328"/>
      <c r="L211" s="329"/>
      <c r="M211" s="327" t="s">
        <v>143</v>
      </c>
      <c r="N211" s="328"/>
      <c r="O211" s="329"/>
      <c r="P211" s="10">
        <f t="shared" si="0"/>
        <v>0.66799999999999993</v>
      </c>
      <c r="Q211" s="114" t="s">
        <v>71</v>
      </c>
      <c r="R211" s="12">
        <v>40</v>
      </c>
      <c r="S211" s="10">
        <f t="shared" si="1"/>
        <v>0.66799999999999993</v>
      </c>
      <c r="T211" s="114" t="s">
        <v>71</v>
      </c>
      <c r="U211" s="12">
        <v>40</v>
      </c>
      <c r="V211" s="10">
        <f t="shared" si="2"/>
        <v>0.58449999999999991</v>
      </c>
      <c r="W211" s="114" t="s">
        <v>71</v>
      </c>
      <c r="X211" s="12">
        <v>35</v>
      </c>
      <c r="Y211" s="10">
        <f t="shared" si="3"/>
        <v>0.50099999999999989</v>
      </c>
      <c r="Z211" s="114" t="s">
        <v>71</v>
      </c>
      <c r="AA211" s="13">
        <v>30</v>
      </c>
    </row>
    <row r="212" spans="1:27" s="7" customFormat="1" ht="45" x14ac:dyDescent="0.25">
      <c r="A212" s="4">
        <v>195</v>
      </c>
      <c r="B212" s="3" t="str">
        <f>'Приложение № 3'!B242</f>
        <v>ул. Перова, от 
ул. Мельничной до 
ООТ "Кожзавод"</v>
      </c>
      <c r="C212" s="6">
        <v>1.43</v>
      </c>
      <c r="D212" s="327" t="s">
        <v>143</v>
      </c>
      <c r="E212" s="328"/>
      <c r="F212" s="329"/>
      <c r="G212" s="327" t="s">
        <v>143</v>
      </c>
      <c r="H212" s="328"/>
      <c r="I212" s="329"/>
      <c r="J212" s="327" t="s">
        <v>143</v>
      </c>
      <c r="K212" s="328"/>
      <c r="L212" s="329"/>
      <c r="M212" s="327" t="s">
        <v>143</v>
      </c>
      <c r="N212" s="328"/>
      <c r="O212" s="329"/>
      <c r="P212" s="10">
        <f t="shared" si="0"/>
        <v>0.57199999999999995</v>
      </c>
      <c r="Q212" s="114" t="s">
        <v>71</v>
      </c>
      <c r="R212" s="12">
        <v>40</v>
      </c>
      <c r="S212" s="10">
        <f t="shared" si="1"/>
        <v>0.57199999999999995</v>
      </c>
      <c r="T212" s="114" t="s">
        <v>71</v>
      </c>
      <c r="U212" s="12">
        <v>40</v>
      </c>
      <c r="V212" s="10">
        <f t="shared" si="2"/>
        <v>0.50049999999999994</v>
      </c>
      <c r="W212" s="114" t="s">
        <v>71</v>
      </c>
      <c r="X212" s="12">
        <v>35</v>
      </c>
      <c r="Y212" s="10">
        <f t="shared" si="3"/>
        <v>0.42899999999999999</v>
      </c>
      <c r="Z212" s="114" t="s">
        <v>71</v>
      </c>
      <c r="AA212" s="13">
        <v>30</v>
      </c>
    </row>
    <row r="213" spans="1:27" s="7" customFormat="1" ht="45" x14ac:dyDescent="0.25">
      <c r="A213" s="4">
        <v>196</v>
      </c>
      <c r="B213" s="3" t="str">
        <f>'Приложение № 3'!B243</f>
        <v>ул. Нефтебаза, от 
ул. Мельничной до дома 11 
по ул. Нефтебаза</v>
      </c>
      <c r="C213" s="6">
        <v>0.35</v>
      </c>
      <c r="D213" s="327" t="s">
        <v>143</v>
      </c>
      <c r="E213" s="328"/>
      <c r="F213" s="329"/>
      <c r="G213" s="327" t="s">
        <v>143</v>
      </c>
      <c r="H213" s="328"/>
      <c r="I213" s="329"/>
      <c r="J213" s="327" t="s">
        <v>143</v>
      </c>
      <c r="K213" s="328"/>
      <c r="L213" s="329"/>
      <c r="M213" s="327" t="s">
        <v>143</v>
      </c>
      <c r="N213" s="328"/>
      <c r="O213" s="329"/>
      <c r="P213" s="10">
        <f t="shared" si="0"/>
        <v>0.14000000000000001</v>
      </c>
      <c r="Q213" s="114" t="s">
        <v>71</v>
      </c>
      <c r="R213" s="12">
        <v>40</v>
      </c>
      <c r="S213" s="10">
        <f t="shared" si="1"/>
        <v>0.14000000000000001</v>
      </c>
      <c r="T213" s="114" t="s">
        <v>71</v>
      </c>
      <c r="U213" s="12">
        <v>40</v>
      </c>
      <c r="V213" s="10">
        <f t="shared" si="2"/>
        <v>0.1225</v>
      </c>
      <c r="W213" s="114" t="s">
        <v>71</v>
      </c>
      <c r="X213" s="12">
        <v>35</v>
      </c>
      <c r="Y213" s="10">
        <f t="shared" si="3"/>
        <v>0.105</v>
      </c>
      <c r="Z213" s="114" t="s">
        <v>71</v>
      </c>
      <c r="AA213" s="13">
        <v>30</v>
      </c>
    </row>
    <row r="214" spans="1:27" s="7" customFormat="1" ht="45" x14ac:dyDescent="0.25">
      <c r="A214" s="4">
        <v>197</v>
      </c>
      <c r="B214" s="3" t="str">
        <f>'Приложение № 3'!B244</f>
        <v>ул. Можайского, от 
ул. Мельничной до 
ул. 8-й Кировской</v>
      </c>
      <c r="C214" s="6">
        <v>0.75</v>
      </c>
      <c r="D214" s="327" t="s">
        <v>143</v>
      </c>
      <c r="E214" s="328"/>
      <c r="F214" s="329"/>
      <c r="G214" s="327" t="s">
        <v>143</v>
      </c>
      <c r="H214" s="328"/>
      <c r="I214" s="329"/>
      <c r="J214" s="327" t="s">
        <v>143</v>
      </c>
      <c r="K214" s="328"/>
      <c r="L214" s="329"/>
      <c r="M214" s="327" t="s">
        <v>143</v>
      </c>
      <c r="N214" s="328"/>
      <c r="O214" s="329"/>
      <c r="P214" s="10">
        <f t="shared" si="0"/>
        <v>0.3</v>
      </c>
      <c r="Q214" s="114" t="s">
        <v>71</v>
      </c>
      <c r="R214" s="12">
        <v>40</v>
      </c>
      <c r="S214" s="10">
        <f t="shared" si="1"/>
        <v>0.3</v>
      </c>
      <c r="T214" s="114" t="s">
        <v>71</v>
      </c>
      <c r="U214" s="12">
        <v>40</v>
      </c>
      <c r="V214" s="10">
        <f t="shared" si="2"/>
        <v>0.26250000000000001</v>
      </c>
      <c r="W214" s="114" t="s">
        <v>71</v>
      </c>
      <c r="X214" s="12">
        <v>35</v>
      </c>
      <c r="Y214" s="10">
        <f t="shared" si="3"/>
        <v>0.22500000000000001</v>
      </c>
      <c r="Z214" s="114" t="s">
        <v>71</v>
      </c>
      <c r="AA214" s="13">
        <v>30</v>
      </c>
    </row>
    <row r="215" spans="1:27" s="7" customFormat="1" ht="45" x14ac:dyDescent="0.25">
      <c r="A215" s="4">
        <v>198</v>
      </c>
      <c r="B215" s="3" t="str">
        <f>'Приложение № 3'!B245</f>
        <v>ул. Центральная, от 
ул. Мельничной до 
ул. 8-й Кировской</v>
      </c>
      <c r="C215" s="6">
        <v>0.85</v>
      </c>
      <c r="D215" s="327" t="s">
        <v>143</v>
      </c>
      <c r="E215" s="328"/>
      <c r="F215" s="329"/>
      <c r="G215" s="327" t="s">
        <v>143</v>
      </c>
      <c r="H215" s="328"/>
      <c r="I215" s="329"/>
      <c r="J215" s="327" t="s">
        <v>143</v>
      </c>
      <c r="K215" s="328"/>
      <c r="L215" s="329"/>
      <c r="M215" s="327" t="s">
        <v>143</v>
      </c>
      <c r="N215" s="328"/>
      <c r="O215" s="329"/>
      <c r="P215" s="10">
        <f t="shared" si="0"/>
        <v>0.34</v>
      </c>
      <c r="Q215" s="114" t="s">
        <v>71</v>
      </c>
      <c r="R215" s="12">
        <v>40</v>
      </c>
      <c r="S215" s="10">
        <f t="shared" si="1"/>
        <v>0.34</v>
      </c>
      <c r="T215" s="114" t="s">
        <v>71</v>
      </c>
      <c r="U215" s="12">
        <v>40</v>
      </c>
      <c r="V215" s="10">
        <f t="shared" si="2"/>
        <v>0.29749999999999999</v>
      </c>
      <c r="W215" s="114" t="s">
        <v>71</v>
      </c>
      <c r="X215" s="12">
        <v>35</v>
      </c>
      <c r="Y215" s="10">
        <f t="shared" si="3"/>
        <v>0.255</v>
      </c>
      <c r="Z215" s="114" t="s">
        <v>71</v>
      </c>
      <c r="AA215" s="13">
        <v>30</v>
      </c>
    </row>
    <row r="216" spans="1:27" s="7" customFormat="1" ht="45" x14ac:dyDescent="0.25">
      <c r="A216" s="4">
        <v>199</v>
      </c>
      <c r="B216" s="3" t="str">
        <f>'Приложение № 3'!B246</f>
        <v>ул. Торговая, от 
ул. Южной до путепровода 
по ул. Торговой</v>
      </c>
      <c r="C216" s="6">
        <v>1.1100000000000001</v>
      </c>
      <c r="D216" s="327" t="s">
        <v>143</v>
      </c>
      <c r="E216" s="328"/>
      <c r="F216" s="329"/>
      <c r="G216" s="327" t="s">
        <v>143</v>
      </c>
      <c r="H216" s="328"/>
      <c r="I216" s="329"/>
      <c r="J216" s="327" t="s">
        <v>143</v>
      </c>
      <c r="K216" s="328"/>
      <c r="L216" s="329"/>
      <c r="M216" s="327" t="s">
        <v>143</v>
      </c>
      <c r="N216" s="328"/>
      <c r="O216" s="329"/>
      <c r="P216" s="10">
        <f t="shared" si="0"/>
        <v>0.44400000000000006</v>
      </c>
      <c r="Q216" s="114" t="s">
        <v>71</v>
      </c>
      <c r="R216" s="12">
        <v>40</v>
      </c>
      <c r="S216" s="10">
        <f t="shared" si="1"/>
        <v>0.44400000000000006</v>
      </c>
      <c r="T216" s="114" t="s">
        <v>71</v>
      </c>
      <c r="U216" s="12">
        <v>40</v>
      </c>
      <c r="V216" s="10">
        <f t="shared" si="2"/>
        <v>0.38850000000000001</v>
      </c>
      <c r="W216" s="114" t="s">
        <v>71</v>
      </c>
      <c r="X216" s="12">
        <v>35</v>
      </c>
      <c r="Y216" s="10">
        <f t="shared" si="3"/>
        <v>0.33300000000000002</v>
      </c>
      <c r="Z216" s="114" t="s">
        <v>71</v>
      </c>
      <c r="AA216" s="13">
        <v>30</v>
      </c>
    </row>
    <row r="217" spans="1:27" s="7" customFormat="1" ht="45" x14ac:dyDescent="0.25">
      <c r="A217" s="4">
        <v>200</v>
      </c>
      <c r="B217" s="3" t="str">
        <f>'Приложение № 3'!B247</f>
        <v>ул. Профинтерна, от 
ул. О. Кошевого до 
ул. Сибирской</v>
      </c>
      <c r="C217" s="6">
        <v>0.43</v>
      </c>
      <c r="D217" s="327" t="s">
        <v>143</v>
      </c>
      <c r="E217" s="328"/>
      <c r="F217" s="329"/>
      <c r="G217" s="327" t="s">
        <v>143</v>
      </c>
      <c r="H217" s="328"/>
      <c r="I217" s="329"/>
      <c r="J217" s="327" t="s">
        <v>143</v>
      </c>
      <c r="K217" s="328"/>
      <c r="L217" s="329"/>
      <c r="M217" s="327" t="s">
        <v>143</v>
      </c>
      <c r="N217" s="328"/>
      <c r="O217" s="329"/>
      <c r="P217" s="10">
        <f t="shared" si="0"/>
        <v>0.17199999999999999</v>
      </c>
      <c r="Q217" s="114" t="s">
        <v>71</v>
      </c>
      <c r="R217" s="12">
        <v>40</v>
      </c>
      <c r="S217" s="10">
        <f t="shared" si="1"/>
        <v>0.17199999999999999</v>
      </c>
      <c r="T217" s="114" t="s">
        <v>71</v>
      </c>
      <c r="U217" s="12">
        <v>40</v>
      </c>
      <c r="V217" s="10">
        <f t="shared" si="2"/>
        <v>0.15049999999999999</v>
      </c>
      <c r="W217" s="114" t="s">
        <v>71</v>
      </c>
      <c r="X217" s="12">
        <v>35</v>
      </c>
      <c r="Y217" s="10">
        <f t="shared" si="3"/>
        <v>0.129</v>
      </c>
      <c r="Z217" s="114" t="s">
        <v>71</v>
      </c>
      <c r="AA217" s="13">
        <v>30</v>
      </c>
    </row>
    <row r="218" spans="1:27" s="7" customFormat="1" ht="30" x14ac:dyDescent="0.25">
      <c r="A218" s="4">
        <v>201</v>
      </c>
      <c r="B218" s="3" t="str">
        <f>'Приложение № 3'!B248</f>
        <v>ул. Сибирская, от дома 47 
до дома 27 по ул. Сибирской</v>
      </c>
      <c r="C218" s="6">
        <v>0.46</v>
      </c>
      <c r="D218" s="327" t="s">
        <v>143</v>
      </c>
      <c r="E218" s="328"/>
      <c r="F218" s="329"/>
      <c r="G218" s="327" t="s">
        <v>143</v>
      </c>
      <c r="H218" s="328"/>
      <c r="I218" s="329"/>
      <c r="J218" s="327" t="s">
        <v>143</v>
      </c>
      <c r="K218" s="328"/>
      <c r="L218" s="329"/>
      <c r="M218" s="327" t="s">
        <v>143</v>
      </c>
      <c r="N218" s="328"/>
      <c r="O218" s="329"/>
      <c r="P218" s="10">
        <f t="shared" si="0"/>
        <v>0.18400000000000002</v>
      </c>
      <c r="Q218" s="114" t="s">
        <v>71</v>
      </c>
      <c r="R218" s="12">
        <v>40</v>
      </c>
      <c r="S218" s="10">
        <f t="shared" si="1"/>
        <v>0.18400000000000002</v>
      </c>
      <c r="T218" s="114" t="s">
        <v>71</v>
      </c>
      <c r="U218" s="12">
        <v>40</v>
      </c>
      <c r="V218" s="10">
        <f t="shared" si="2"/>
        <v>0.161</v>
      </c>
      <c r="W218" s="114" t="s">
        <v>71</v>
      </c>
      <c r="X218" s="12">
        <v>35</v>
      </c>
      <c r="Y218" s="10">
        <f t="shared" si="3"/>
        <v>0.13800000000000001</v>
      </c>
      <c r="Z218" s="114" t="s">
        <v>71</v>
      </c>
      <c r="AA218" s="13">
        <v>30</v>
      </c>
    </row>
    <row r="219" spans="1:27" s="7" customFormat="1" ht="45" x14ac:dyDescent="0.25">
      <c r="A219" s="4">
        <v>202</v>
      </c>
      <c r="B219" s="3" t="str">
        <f>'Приложение № 3'!B249</f>
        <v>ул. Суровцева, от 
ул. Граничной до 
ул. 12 Декабря</v>
      </c>
      <c r="C219" s="6">
        <v>0.98</v>
      </c>
      <c r="D219" s="327" t="s">
        <v>143</v>
      </c>
      <c r="E219" s="328"/>
      <c r="F219" s="329"/>
      <c r="G219" s="327" t="s">
        <v>143</v>
      </c>
      <c r="H219" s="328"/>
      <c r="I219" s="329"/>
      <c r="J219" s="327" t="s">
        <v>143</v>
      </c>
      <c r="K219" s="328"/>
      <c r="L219" s="329"/>
      <c r="M219" s="327" t="s">
        <v>143</v>
      </c>
      <c r="N219" s="328"/>
      <c r="O219" s="329"/>
      <c r="P219" s="10">
        <f t="shared" si="0"/>
        <v>0.39200000000000002</v>
      </c>
      <c r="Q219" s="114" t="s">
        <v>71</v>
      </c>
      <c r="R219" s="12">
        <v>40</v>
      </c>
      <c r="S219" s="10">
        <f t="shared" si="1"/>
        <v>0.39200000000000002</v>
      </c>
      <c r="T219" s="114" t="s">
        <v>71</v>
      </c>
      <c r="U219" s="12">
        <v>40</v>
      </c>
      <c r="V219" s="10">
        <f t="shared" si="2"/>
        <v>0.34299999999999997</v>
      </c>
      <c r="W219" s="114" t="s">
        <v>71</v>
      </c>
      <c r="X219" s="12">
        <v>35</v>
      </c>
      <c r="Y219" s="10">
        <f t="shared" si="3"/>
        <v>0.29399999999999998</v>
      </c>
      <c r="Z219" s="114" t="s">
        <v>71</v>
      </c>
      <c r="AA219" s="13">
        <v>30</v>
      </c>
    </row>
    <row r="220" spans="1:27" s="7" customFormat="1" ht="30" x14ac:dyDescent="0.25">
      <c r="A220" s="4">
        <v>203</v>
      </c>
      <c r="B220" s="3" t="str">
        <f>'Приложение № 3'!B250</f>
        <v>ул. Авиагородок, от дома 38 
до дома 11 по ул. Авиагородок</v>
      </c>
      <c r="C220" s="6">
        <v>1.1200000000000001</v>
      </c>
      <c r="D220" s="327" t="s">
        <v>143</v>
      </c>
      <c r="E220" s="328"/>
      <c r="F220" s="329"/>
      <c r="G220" s="327" t="s">
        <v>143</v>
      </c>
      <c r="H220" s="328"/>
      <c r="I220" s="329"/>
      <c r="J220" s="327" t="s">
        <v>143</v>
      </c>
      <c r="K220" s="328"/>
      <c r="L220" s="329"/>
      <c r="M220" s="327" t="s">
        <v>143</v>
      </c>
      <c r="N220" s="328"/>
      <c r="O220" s="329"/>
      <c r="P220" s="10">
        <f t="shared" si="0"/>
        <v>0.44800000000000006</v>
      </c>
      <c r="Q220" s="114" t="s">
        <v>71</v>
      </c>
      <c r="R220" s="12">
        <v>40</v>
      </c>
      <c r="S220" s="10">
        <f t="shared" si="1"/>
        <v>0.44800000000000006</v>
      </c>
      <c r="T220" s="114" t="s">
        <v>71</v>
      </c>
      <c r="U220" s="12">
        <v>40</v>
      </c>
      <c r="V220" s="10">
        <f t="shared" si="2"/>
        <v>0.39200000000000002</v>
      </c>
      <c r="W220" s="114" t="s">
        <v>71</v>
      </c>
      <c r="X220" s="12">
        <v>35</v>
      </c>
      <c r="Y220" s="10">
        <f t="shared" si="3"/>
        <v>0.33600000000000002</v>
      </c>
      <c r="Z220" s="114" t="s">
        <v>71</v>
      </c>
      <c r="AA220" s="13">
        <v>30</v>
      </c>
    </row>
    <row r="221" spans="1:27" s="7" customFormat="1" ht="45" x14ac:dyDescent="0.25">
      <c r="A221" s="4">
        <v>204</v>
      </c>
      <c r="B221" s="3" t="str">
        <f>'Приложение № 3'!B251</f>
        <v>ул. 3-я Енисейская, от 
ул. 70 лет Октября до 
ул. 3-й Островской</v>
      </c>
      <c r="C221" s="6">
        <v>1.52</v>
      </c>
      <c r="D221" s="327" t="s">
        <v>143</v>
      </c>
      <c r="E221" s="328"/>
      <c r="F221" s="329"/>
      <c r="G221" s="327" t="s">
        <v>143</v>
      </c>
      <c r="H221" s="328"/>
      <c r="I221" s="329"/>
      <c r="J221" s="327" t="s">
        <v>143</v>
      </c>
      <c r="K221" s="328"/>
      <c r="L221" s="329"/>
      <c r="M221" s="327" t="s">
        <v>143</v>
      </c>
      <c r="N221" s="328"/>
      <c r="O221" s="329"/>
      <c r="P221" s="10">
        <f t="shared" si="0"/>
        <v>1.216</v>
      </c>
      <c r="Q221" s="114" t="s">
        <v>71</v>
      </c>
      <c r="R221" s="12">
        <v>80</v>
      </c>
      <c r="S221" s="10">
        <f t="shared" si="1"/>
        <v>1.216</v>
      </c>
      <c r="T221" s="114" t="s">
        <v>71</v>
      </c>
      <c r="U221" s="12">
        <v>80</v>
      </c>
      <c r="V221" s="10">
        <f t="shared" si="2"/>
        <v>1.1399999999999999</v>
      </c>
      <c r="W221" s="114" t="s">
        <v>71</v>
      </c>
      <c r="X221" s="12">
        <v>75</v>
      </c>
      <c r="Y221" s="10">
        <f t="shared" si="3"/>
        <v>1.0640000000000001</v>
      </c>
      <c r="Z221" s="114" t="s">
        <v>71</v>
      </c>
      <c r="AA221" s="13">
        <v>70</v>
      </c>
    </row>
    <row r="222" spans="1:27" s="7" customFormat="1" ht="45" x14ac:dyDescent="0.25">
      <c r="A222" s="4">
        <v>205</v>
      </c>
      <c r="B222" s="3" t="str">
        <f>'Приложение № 3'!B252</f>
        <v>ул. 3-я Островская, от 
ул. 3-й Енисейской до 
ул. 1-я Рыбачья</v>
      </c>
      <c r="C222" s="6">
        <v>0.84</v>
      </c>
      <c r="D222" s="327" t="s">
        <v>143</v>
      </c>
      <c r="E222" s="328"/>
      <c r="F222" s="329"/>
      <c r="G222" s="327" t="s">
        <v>143</v>
      </c>
      <c r="H222" s="328"/>
      <c r="I222" s="329"/>
      <c r="J222" s="327" t="s">
        <v>143</v>
      </c>
      <c r="K222" s="328"/>
      <c r="L222" s="329"/>
      <c r="M222" s="327" t="s">
        <v>143</v>
      </c>
      <c r="N222" s="328"/>
      <c r="O222" s="329"/>
      <c r="P222" s="10">
        <f t="shared" si="0"/>
        <v>0.33600000000000002</v>
      </c>
      <c r="Q222" s="114" t="s">
        <v>71</v>
      </c>
      <c r="R222" s="12">
        <v>40</v>
      </c>
      <c r="S222" s="10">
        <f t="shared" si="1"/>
        <v>0.33600000000000002</v>
      </c>
      <c r="T222" s="114" t="s">
        <v>71</v>
      </c>
      <c r="U222" s="12">
        <v>40</v>
      </c>
      <c r="V222" s="10">
        <f t="shared" si="2"/>
        <v>0.29399999999999998</v>
      </c>
      <c r="W222" s="114" t="s">
        <v>71</v>
      </c>
      <c r="X222" s="12">
        <v>35</v>
      </c>
      <c r="Y222" s="10">
        <f t="shared" si="3"/>
        <v>0.252</v>
      </c>
      <c r="Z222" s="114" t="s">
        <v>71</v>
      </c>
      <c r="AA222" s="13">
        <v>30</v>
      </c>
    </row>
    <row r="223" spans="1:27" s="7" customFormat="1" ht="45" x14ac:dyDescent="0.25">
      <c r="A223" s="4">
        <v>206</v>
      </c>
      <c r="B223" s="3" t="str">
        <f>'Приложение № 3'!B253</f>
        <v>ул.1-я Рыбачья, от 
ул. 3-й Островской до 
ул. 2-я Рыбачья</v>
      </c>
      <c r="C223" s="6">
        <v>1.4</v>
      </c>
      <c r="D223" s="327" t="s">
        <v>143</v>
      </c>
      <c r="E223" s="328"/>
      <c r="F223" s="329"/>
      <c r="G223" s="327" t="s">
        <v>143</v>
      </c>
      <c r="H223" s="328"/>
      <c r="I223" s="329"/>
      <c r="J223" s="327" t="s">
        <v>143</v>
      </c>
      <c r="K223" s="328"/>
      <c r="L223" s="329"/>
      <c r="M223" s="327" t="s">
        <v>143</v>
      </c>
      <c r="N223" s="328"/>
      <c r="O223" s="329"/>
      <c r="P223" s="10">
        <f t="shared" si="0"/>
        <v>0.56000000000000005</v>
      </c>
      <c r="Q223" s="114" t="s">
        <v>71</v>
      </c>
      <c r="R223" s="12">
        <v>40</v>
      </c>
      <c r="S223" s="10">
        <f t="shared" si="1"/>
        <v>0.56000000000000005</v>
      </c>
      <c r="T223" s="114" t="s">
        <v>71</v>
      </c>
      <c r="U223" s="12">
        <v>40</v>
      </c>
      <c r="V223" s="10">
        <f t="shared" si="2"/>
        <v>0.49</v>
      </c>
      <c r="W223" s="114" t="s">
        <v>71</v>
      </c>
      <c r="X223" s="12">
        <v>35</v>
      </c>
      <c r="Y223" s="10">
        <f t="shared" si="3"/>
        <v>0.42</v>
      </c>
      <c r="Z223" s="114" t="s">
        <v>71</v>
      </c>
      <c r="AA223" s="13">
        <v>30</v>
      </c>
    </row>
    <row r="224" spans="1:27" s="7" customFormat="1" ht="45" x14ac:dyDescent="0.25">
      <c r="A224" s="4">
        <v>207</v>
      </c>
      <c r="B224" s="3" t="str">
        <f>'Приложение № 3'!B254</f>
        <v>ул. Перелета, от 
ул. Ватутина до 
ул. Крупской</v>
      </c>
      <c r="C224" s="6">
        <v>2.11</v>
      </c>
      <c r="D224" s="327" t="s">
        <v>143</v>
      </c>
      <c r="E224" s="328"/>
      <c r="F224" s="329"/>
      <c r="G224" s="327" t="s">
        <v>143</v>
      </c>
      <c r="H224" s="328"/>
      <c r="I224" s="329"/>
      <c r="J224" s="327" t="s">
        <v>143</v>
      </c>
      <c r="K224" s="328"/>
      <c r="L224" s="329"/>
      <c r="M224" s="327" t="s">
        <v>143</v>
      </c>
      <c r="N224" s="328"/>
      <c r="O224" s="329"/>
      <c r="P224" s="10">
        <f t="shared" si="0"/>
        <v>1.6879999999999997</v>
      </c>
      <c r="Q224" s="114" t="s">
        <v>71</v>
      </c>
      <c r="R224" s="12">
        <v>80</v>
      </c>
      <c r="S224" s="10">
        <f t="shared" si="1"/>
        <v>1.6879999999999997</v>
      </c>
      <c r="T224" s="114" t="s">
        <v>71</v>
      </c>
      <c r="U224" s="12">
        <v>80</v>
      </c>
      <c r="V224" s="10">
        <f t="shared" si="2"/>
        <v>1.5825</v>
      </c>
      <c r="W224" s="114" t="s">
        <v>71</v>
      </c>
      <c r="X224" s="12">
        <v>75</v>
      </c>
      <c r="Y224" s="10">
        <f t="shared" si="3"/>
        <v>1.4769999999999999</v>
      </c>
      <c r="Z224" s="114" t="s">
        <v>71</v>
      </c>
      <c r="AA224" s="13">
        <v>70</v>
      </c>
    </row>
    <row r="225" spans="1:27" s="7" customFormat="1" ht="45" x14ac:dyDescent="0.25">
      <c r="A225" s="4">
        <v>208</v>
      </c>
      <c r="B225" s="3" t="str">
        <f>'Приложение № 3'!B255</f>
        <v>дорога на Мостоотряд, от 
ул. 1-я Рыбачья до 
ул. Мостоотряд</v>
      </c>
      <c r="C225" s="6">
        <v>3.55</v>
      </c>
      <c r="D225" s="327" t="s">
        <v>143</v>
      </c>
      <c r="E225" s="328"/>
      <c r="F225" s="329"/>
      <c r="G225" s="327" t="s">
        <v>143</v>
      </c>
      <c r="H225" s="328"/>
      <c r="I225" s="329"/>
      <c r="J225" s="327" t="s">
        <v>143</v>
      </c>
      <c r="K225" s="328"/>
      <c r="L225" s="329"/>
      <c r="M225" s="327" t="s">
        <v>143</v>
      </c>
      <c r="N225" s="328"/>
      <c r="O225" s="329"/>
      <c r="P225" s="10">
        <f t="shared" si="0"/>
        <v>1.0649999999999999</v>
      </c>
      <c r="Q225" s="114" t="s">
        <v>71</v>
      </c>
      <c r="R225" s="12">
        <v>30</v>
      </c>
      <c r="S225" s="10">
        <f t="shared" si="1"/>
        <v>1.0649999999999999</v>
      </c>
      <c r="T225" s="114" t="s">
        <v>71</v>
      </c>
      <c r="U225" s="12">
        <v>30</v>
      </c>
      <c r="V225" s="10">
        <f t="shared" si="2"/>
        <v>1.2424999999999999</v>
      </c>
      <c r="W225" s="114" t="s">
        <v>71</v>
      </c>
      <c r="X225" s="12">
        <v>35</v>
      </c>
      <c r="Y225" s="10">
        <f t="shared" si="3"/>
        <v>1.0649999999999999</v>
      </c>
      <c r="Z225" s="114" t="s">
        <v>71</v>
      </c>
      <c r="AA225" s="13">
        <v>30</v>
      </c>
    </row>
    <row r="226" spans="1:27" s="7" customFormat="1" ht="45" x14ac:dyDescent="0.25">
      <c r="A226" s="4">
        <v>209</v>
      </c>
      <c r="B226" s="3" t="str">
        <f>'Приложение № 3'!B256</f>
        <v>ул. 2-я Солнечная, от 
ул. Волгоградской до Тюкалинского тракта</v>
      </c>
      <c r="C226" s="6">
        <v>1.88</v>
      </c>
      <c r="D226" s="327" t="s">
        <v>143</v>
      </c>
      <c r="E226" s="328"/>
      <c r="F226" s="329"/>
      <c r="G226" s="327" t="s">
        <v>143</v>
      </c>
      <c r="H226" s="328"/>
      <c r="I226" s="329"/>
      <c r="J226" s="327" t="s">
        <v>143</v>
      </c>
      <c r="K226" s="328"/>
      <c r="L226" s="329"/>
      <c r="M226" s="327" t="s">
        <v>143</v>
      </c>
      <c r="N226" s="328"/>
      <c r="O226" s="329"/>
      <c r="P226" s="10">
        <f t="shared" si="0"/>
        <v>1.5039999999999998</v>
      </c>
      <c r="Q226" s="114" t="s">
        <v>71</v>
      </c>
      <c r="R226" s="12">
        <v>80</v>
      </c>
      <c r="S226" s="10">
        <f t="shared" si="1"/>
        <v>1.5039999999999998</v>
      </c>
      <c r="T226" s="114" t="s">
        <v>71</v>
      </c>
      <c r="U226" s="12">
        <v>80</v>
      </c>
      <c r="V226" s="10">
        <f t="shared" si="2"/>
        <v>1.41</v>
      </c>
      <c r="W226" s="114" t="s">
        <v>71</v>
      </c>
      <c r="X226" s="12">
        <v>75</v>
      </c>
      <c r="Y226" s="10">
        <f t="shared" si="3"/>
        <v>1.3159999999999998</v>
      </c>
      <c r="Z226" s="114" t="s">
        <v>71</v>
      </c>
      <c r="AA226" s="13">
        <v>70</v>
      </c>
    </row>
    <row r="227" spans="1:27" s="7" customFormat="1" ht="45" x14ac:dyDescent="0.25">
      <c r="A227" s="4">
        <v>210</v>
      </c>
      <c r="B227" s="3" t="str">
        <f>'Приложение № 3'!B257</f>
        <v>ул. Дергачева, от 
ул. Дианова до 
ул. Волгоградской</v>
      </c>
      <c r="C227" s="6">
        <v>0.66</v>
      </c>
      <c r="D227" s="327" t="s">
        <v>143</v>
      </c>
      <c r="E227" s="328"/>
      <c r="F227" s="329"/>
      <c r="G227" s="327" t="s">
        <v>143</v>
      </c>
      <c r="H227" s="328"/>
      <c r="I227" s="329"/>
      <c r="J227" s="327" t="s">
        <v>143</v>
      </c>
      <c r="K227" s="328"/>
      <c r="L227" s="329"/>
      <c r="M227" s="327" t="s">
        <v>143</v>
      </c>
      <c r="N227" s="328"/>
      <c r="O227" s="329"/>
      <c r="P227" s="10">
        <f t="shared" si="0"/>
        <v>0.52800000000000002</v>
      </c>
      <c r="Q227" s="114" t="s">
        <v>71</v>
      </c>
      <c r="R227" s="12">
        <v>80</v>
      </c>
      <c r="S227" s="10">
        <f t="shared" si="1"/>
        <v>0.52800000000000002</v>
      </c>
      <c r="T227" s="114" t="s">
        <v>71</v>
      </c>
      <c r="U227" s="12">
        <v>80</v>
      </c>
      <c r="V227" s="10">
        <f t="shared" si="2"/>
        <v>0.495</v>
      </c>
      <c r="W227" s="114" t="s">
        <v>71</v>
      </c>
      <c r="X227" s="12">
        <v>75</v>
      </c>
      <c r="Y227" s="10">
        <f t="shared" si="3"/>
        <v>0.46200000000000002</v>
      </c>
      <c r="Z227" s="114" t="s">
        <v>71</v>
      </c>
      <c r="AA227" s="13">
        <v>70</v>
      </c>
    </row>
    <row r="228" spans="1:27" s="7" customFormat="1" ht="45" x14ac:dyDescent="0.25">
      <c r="A228" s="4">
        <v>211</v>
      </c>
      <c r="B228" s="3" t="str">
        <f>'Приложение № 3'!B258</f>
        <v>ул. 22 Декабря, от 
ул. Авиционной до 
ул. Полярной</v>
      </c>
      <c r="C228" s="6">
        <v>1.56</v>
      </c>
      <c r="D228" s="327" t="s">
        <v>143</v>
      </c>
      <c r="E228" s="328"/>
      <c r="F228" s="329"/>
      <c r="G228" s="327" t="s">
        <v>143</v>
      </c>
      <c r="H228" s="328"/>
      <c r="I228" s="329"/>
      <c r="J228" s="327" t="s">
        <v>143</v>
      </c>
      <c r="K228" s="328"/>
      <c r="L228" s="329"/>
      <c r="M228" s="327" t="s">
        <v>143</v>
      </c>
      <c r="N228" s="328"/>
      <c r="O228" s="329"/>
      <c r="P228" s="10">
        <f t="shared" si="0"/>
        <v>1.2480000000000002</v>
      </c>
      <c r="Q228" s="114" t="s">
        <v>71</v>
      </c>
      <c r="R228" s="12">
        <v>80</v>
      </c>
      <c r="S228" s="10">
        <f t="shared" si="1"/>
        <v>1.2480000000000002</v>
      </c>
      <c r="T228" s="114" t="s">
        <v>71</v>
      </c>
      <c r="U228" s="12">
        <v>80</v>
      </c>
      <c r="V228" s="10">
        <f t="shared" si="2"/>
        <v>1.17</v>
      </c>
      <c r="W228" s="114" t="s">
        <v>71</v>
      </c>
      <c r="X228" s="12">
        <v>75</v>
      </c>
      <c r="Y228" s="10">
        <f t="shared" si="3"/>
        <v>1.0920000000000001</v>
      </c>
      <c r="Z228" s="114" t="s">
        <v>71</v>
      </c>
      <c r="AA228" s="13">
        <v>70</v>
      </c>
    </row>
    <row r="229" spans="1:27" s="7" customFormat="1" ht="45" x14ac:dyDescent="0.25">
      <c r="A229" s="4">
        <v>212</v>
      </c>
      <c r="B229" s="3" t="str">
        <f>'Приложение № 3'!B259</f>
        <v>ул. С. Сейфулина, от 
ул. Волгоградской до дома 62 
по ул. С. Сейфулина</v>
      </c>
      <c r="C229" s="6">
        <v>1.35</v>
      </c>
      <c r="D229" s="327" t="s">
        <v>143</v>
      </c>
      <c r="E229" s="328"/>
      <c r="F229" s="329"/>
      <c r="G229" s="327" t="s">
        <v>143</v>
      </c>
      <c r="H229" s="328"/>
      <c r="I229" s="329"/>
      <c r="J229" s="327" t="s">
        <v>143</v>
      </c>
      <c r="K229" s="328"/>
      <c r="L229" s="329"/>
      <c r="M229" s="327" t="s">
        <v>143</v>
      </c>
      <c r="N229" s="328"/>
      <c r="O229" s="329"/>
      <c r="P229" s="10">
        <f t="shared" si="0"/>
        <v>0.81</v>
      </c>
      <c r="Q229" s="114" t="s">
        <v>71</v>
      </c>
      <c r="R229" s="12">
        <v>60</v>
      </c>
      <c r="S229" s="10">
        <f t="shared" si="1"/>
        <v>0.81</v>
      </c>
      <c r="T229" s="114" t="s">
        <v>71</v>
      </c>
      <c r="U229" s="12">
        <v>60</v>
      </c>
      <c r="V229" s="10">
        <f t="shared" si="2"/>
        <v>0.74250000000000005</v>
      </c>
      <c r="W229" s="114" t="s">
        <v>71</v>
      </c>
      <c r="X229" s="12">
        <v>55</v>
      </c>
      <c r="Y229" s="10">
        <f t="shared" si="3"/>
        <v>0.67500000000000004</v>
      </c>
      <c r="Z229" s="114" t="s">
        <v>71</v>
      </c>
      <c r="AA229" s="13">
        <v>50</v>
      </c>
    </row>
    <row r="230" spans="1:27" s="7" customFormat="1" ht="45" x14ac:dyDescent="0.25">
      <c r="A230" s="4">
        <v>213</v>
      </c>
      <c r="B230" s="3" t="str">
        <f>'Приложение № 3'!B260</f>
        <v>ул. Мельничная, от 
ул. Талалихина до 
ул. О. Кошевого</v>
      </c>
      <c r="C230" s="6">
        <v>2.2200000000000002</v>
      </c>
      <c r="D230" s="327" t="s">
        <v>143</v>
      </c>
      <c r="E230" s="328"/>
      <c r="F230" s="329"/>
      <c r="G230" s="327" t="s">
        <v>143</v>
      </c>
      <c r="H230" s="328"/>
      <c r="I230" s="329"/>
      <c r="J230" s="327" t="s">
        <v>143</v>
      </c>
      <c r="K230" s="328"/>
      <c r="L230" s="329"/>
      <c r="M230" s="327" t="s">
        <v>143</v>
      </c>
      <c r="N230" s="328"/>
      <c r="O230" s="329"/>
      <c r="P230" s="10">
        <f t="shared" si="0"/>
        <v>1.7760000000000002</v>
      </c>
      <c r="Q230" s="114" t="s">
        <v>71</v>
      </c>
      <c r="R230" s="12">
        <v>80</v>
      </c>
      <c r="S230" s="10">
        <f t="shared" si="1"/>
        <v>1.7760000000000002</v>
      </c>
      <c r="T230" s="114" t="s">
        <v>71</v>
      </c>
      <c r="U230" s="12">
        <v>80</v>
      </c>
      <c r="V230" s="10">
        <f t="shared" si="2"/>
        <v>1.6650000000000003</v>
      </c>
      <c r="W230" s="114" t="s">
        <v>71</v>
      </c>
      <c r="X230" s="12">
        <v>75</v>
      </c>
      <c r="Y230" s="10">
        <f t="shared" si="3"/>
        <v>1.554</v>
      </c>
      <c r="Z230" s="114" t="s">
        <v>71</v>
      </c>
      <c r="AA230" s="13">
        <v>70</v>
      </c>
    </row>
    <row r="231" spans="1:27" s="7" customFormat="1" ht="45" x14ac:dyDescent="0.25">
      <c r="A231" s="4">
        <v>214</v>
      </c>
      <c r="B231" s="3" t="str">
        <f>'Приложение № 3'!B261</f>
        <v>ул. Ватутина, от 
б. Архитекторов до 
ул. Перелета</v>
      </c>
      <c r="C231" s="6">
        <v>1.2</v>
      </c>
      <c r="D231" s="327" t="s">
        <v>143</v>
      </c>
      <c r="E231" s="328"/>
      <c r="F231" s="329"/>
      <c r="G231" s="327" t="s">
        <v>143</v>
      </c>
      <c r="H231" s="328"/>
      <c r="I231" s="329"/>
      <c r="J231" s="327" t="s">
        <v>143</v>
      </c>
      <c r="K231" s="328"/>
      <c r="L231" s="329"/>
      <c r="M231" s="327" t="s">
        <v>143</v>
      </c>
      <c r="N231" s="328"/>
      <c r="O231" s="329"/>
      <c r="P231" s="10">
        <f t="shared" si="0"/>
        <v>0.96</v>
      </c>
      <c r="Q231" s="114" t="s">
        <v>71</v>
      </c>
      <c r="R231" s="12">
        <v>80</v>
      </c>
      <c r="S231" s="10">
        <f t="shared" si="1"/>
        <v>0.96</v>
      </c>
      <c r="T231" s="114" t="s">
        <v>71</v>
      </c>
      <c r="U231" s="12">
        <v>80</v>
      </c>
      <c r="V231" s="10">
        <f t="shared" si="2"/>
        <v>0.9</v>
      </c>
      <c r="W231" s="114" t="s">
        <v>71</v>
      </c>
      <c r="X231" s="12">
        <v>75</v>
      </c>
      <c r="Y231" s="10">
        <f t="shared" si="3"/>
        <v>0.84</v>
      </c>
      <c r="Z231" s="114" t="s">
        <v>71</v>
      </c>
      <c r="AA231" s="13">
        <v>70</v>
      </c>
    </row>
    <row r="232" spans="1:27" s="7" customFormat="1" ht="60" x14ac:dyDescent="0.25">
      <c r="A232" s="4">
        <v>215</v>
      </c>
      <c r="B232" s="3" t="str">
        <f>'Приложение № 3'!B262</f>
        <v>ул. Иртышская набережная, от 
Ленинградского моста до 
ул. Рождественского</v>
      </c>
      <c r="C232" s="6">
        <v>3.5</v>
      </c>
      <c r="D232" s="327" t="s">
        <v>143</v>
      </c>
      <c r="E232" s="328"/>
      <c r="F232" s="329"/>
      <c r="G232" s="327" t="s">
        <v>143</v>
      </c>
      <c r="H232" s="328"/>
      <c r="I232" s="329"/>
      <c r="J232" s="327" t="s">
        <v>143</v>
      </c>
      <c r="K232" s="328"/>
      <c r="L232" s="329"/>
      <c r="M232" s="327" t="s">
        <v>143</v>
      </c>
      <c r="N232" s="328"/>
      <c r="O232" s="329"/>
      <c r="P232" s="10">
        <f t="shared" si="0"/>
        <v>2.8</v>
      </c>
      <c r="Q232" s="114" t="s">
        <v>71</v>
      </c>
      <c r="R232" s="12">
        <v>80</v>
      </c>
      <c r="S232" s="10">
        <f t="shared" si="1"/>
        <v>2.8</v>
      </c>
      <c r="T232" s="114" t="s">
        <v>71</v>
      </c>
      <c r="U232" s="12">
        <v>80</v>
      </c>
      <c r="V232" s="10">
        <f t="shared" si="2"/>
        <v>2.625</v>
      </c>
      <c r="W232" s="114" t="s">
        <v>71</v>
      </c>
      <c r="X232" s="12">
        <v>75</v>
      </c>
      <c r="Y232" s="10">
        <f t="shared" si="3"/>
        <v>2.4500000000000002</v>
      </c>
      <c r="Z232" s="114" t="s">
        <v>71</v>
      </c>
      <c r="AA232" s="13">
        <v>70</v>
      </c>
    </row>
    <row r="233" spans="1:27" s="7" customFormat="1" ht="45" x14ac:dyDescent="0.25">
      <c r="A233" s="4">
        <v>216</v>
      </c>
      <c r="B233" s="3" t="str">
        <f>'Приложение № 3'!B263</f>
        <v>ул. 25 лет Октября, от 
ул. Иртышской набережной до 
ул. Шаумяна</v>
      </c>
      <c r="C233" s="6">
        <v>4.8</v>
      </c>
      <c r="D233" s="327" t="s">
        <v>143</v>
      </c>
      <c r="E233" s="328"/>
      <c r="F233" s="329"/>
      <c r="G233" s="327" t="s">
        <v>143</v>
      </c>
      <c r="H233" s="328"/>
      <c r="I233" s="329"/>
      <c r="J233" s="327" t="s">
        <v>143</v>
      </c>
      <c r="K233" s="328"/>
      <c r="L233" s="329"/>
      <c r="M233" s="327" t="s">
        <v>143</v>
      </c>
      <c r="N233" s="328"/>
      <c r="O233" s="329"/>
      <c r="P233" s="10">
        <f t="shared" si="0"/>
        <v>1.92</v>
      </c>
      <c r="Q233" s="114" t="s">
        <v>71</v>
      </c>
      <c r="R233" s="12">
        <v>40</v>
      </c>
      <c r="S233" s="10">
        <f t="shared" si="1"/>
        <v>1.92</v>
      </c>
      <c r="T233" s="114" t="s">
        <v>71</v>
      </c>
      <c r="U233" s="12">
        <v>40</v>
      </c>
      <c r="V233" s="10">
        <f t="shared" si="2"/>
        <v>1.68</v>
      </c>
      <c r="W233" s="114" t="s">
        <v>71</v>
      </c>
      <c r="X233" s="12">
        <v>35</v>
      </c>
      <c r="Y233" s="10">
        <f t="shared" si="3"/>
        <v>1.44</v>
      </c>
      <c r="Z233" s="114" t="s">
        <v>71</v>
      </c>
      <c r="AA233" s="13">
        <v>30</v>
      </c>
    </row>
    <row r="234" spans="1:27" s="7" customFormat="1" ht="45" x14ac:dyDescent="0.25">
      <c r="A234" s="4">
        <v>217</v>
      </c>
      <c r="B234" s="3" t="str">
        <f>'Приложение № 3'!B264</f>
        <v>ул. Шаумяна, от 
ул. 25 лет Октября до 
ул. 12-й Пролетарской</v>
      </c>
      <c r="C234" s="6">
        <v>0.73</v>
      </c>
      <c r="D234" s="327" t="s">
        <v>143</v>
      </c>
      <c r="E234" s="328"/>
      <c r="F234" s="329"/>
      <c r="G234" s="327" t="s">
        <v>143</v>
      </c>
      <c r="H234" s="328"/>
      <c r="I234" s="329"/>
      <c r="J234" s="327" t="s">
        <v>143</v>
      </c>
      <c r="K234" s="328"/>
      <c r="L234" s="329"/>
      <c r="M234" s="327" t="s">
        <v>143</v>
      </c>
      <c r="N234" s="328"/>
      <c r="O234" s="329"/>
      <c r="P234" s="10">
        <f t="shared" si="0"/>
        <v>0.29199999999999998</v>
      </c>
      <c r="Q234" s="114" t="s">
        <v>71</v>
      </c>
      <c r="R234" s="12">
        <v>40</v>
      </c>
      <c r="S234" s="10">
        <f t="shared" si="1"/>
        <v>0.29199999999999998</v>
      </c>
      <c r="T234" s="114" t="s">
        <v>71</v>
      </c>
      <c r="U234" s="12">
        <v>40</v>
      </c>
      <c r="V234" s="10">
        <f t="shared" si="2"/>
        <v>0.2555</v>
      </c>
      <c r="W234" s="114" t="s">
        <v>71</v>
      </c>
      <c r="X234" s="12">
        <v>35</v>
      </c>
      <c r="Y234" s="10">
        <f t="shared" si="3"/>
        <v>0.21899999999999997</v>
      </c>
      <c r="Z234" s="114" t="s">
        <v>71</v>
      </c>
      <c r="AA234" s="13">
        <v>30</v>
      </c>
    </row>
    <row r="235" spans="1:27" s="7" customFormat="1" ht="30" x14ac:dyDescent="0.25">
      <c r="A235" s="4">
        <v>218</v>
      </c>
      <c r="B235" s="3" t="str">
        <f>'Приложение № 3'!B265</f>
        <v>ул. 12-я Пролетарская, от 
ул. Труда до ул. Сухой Пролет</v>
      </c>
      <c r="C235" s="6">
        <v>0.44</v>
      </c>
      <c r="D235" s="327" t="s">
        <v>143</v>
      </c>
      <c r="E235" s="328"/>
      <c r="F235" s="329"/>
      <c r="G235" s="327" t="s">
        <v>143</v>
      </c>
      <c r="H235" s="328"/>
      <c r="I235" s="329"/>
      <c r="J235" s="327" t="s">
        <v>143</v>
      </c>
      <c r="K235" s="328"/>
      <c r="L235" s="329"/>
      <c r="M235" s="327" t="s">
        <v>143</v>
      </c>
      <c r="N235" s="328"/>
      <c r="O235" s="329"/>
      <c r="P235" s="10">
        <f t="shared" si="0"/>
        <v>0.17600000000000002</v>
      </c>
      <c r="Q235" s="114" t="s">
        <v>71</v>
      </c>
      <c r="R235" s="12">
        <v>40</v>
      </c>
      <c r="S235" s="10">
        <f t="shared" si="1"/>
        <v>0.17600000000000002</v>
      </c>
      <c r="T235" s="114" t="s">
        <v>71</v>
      </c>
      <c r="U235" s="12">
        <v>40</v>
      </c>
      <c r="V235" s="10">
        <f t="shared" si="2"/>
        <v>0.154</v>
      </c>
      <c r="W235" s="114" t="s">
        <v>71</v>
      </c>
      <c r="X235" s="12">
        <v>35</v>
      </c>
      <c r="Y235" s="10">
        <f t="shared" si="3"/>
        <v>0.13200000000000001</v>
      </c>
      <c r="Z235" s="114" t="s">
        <v>71</v>
      </c>
      <c r="AA235" s="13">
        <v>30</v>
      </c>
    </row>
    <row r="236" spans="1:27" s="7" customFormat="1" ht="45" x14ac:dyDescent="0.25">
      <c r="A236" s="4">
        <v>219</v>
      </c>
      <c r="B236" s="3" t="str">
        <f>'Приложение № 3'!B266</f>
        <v>ул. Сухой Пролет, от 
ул. 12-й Пролетарской до 
ул. 1-й Красной Звезды</v>
      </c>
      <c r="C236" s="6">
        <v>1.55</v>
      </c>
      <c r="D236" s="327" t="s">
        <v>143</v>
      </c>
      <c r="E236" s="328"/>
      <c r="F236" s="329"/>
      <c r="G236" s="327" t="s">
        <v>143</v>
      </c>
      <c r="H236" s="328"/>
      <c r="I236" s="329"/>
      <c r="J236" s="327" t="s">
        <v>143</v>
      </c>
      <c r="K236" s="328"/>
      <c r="L236" s="329"/>
      <c r="M236" s="327" t="s">
        <v>143</v>
      </c>
      <c r="N236" s="328"/>
      <c r="O236" s="329"/>
      <c r="P236" s="10">
        <f t="shared" si="0"/>
        <v>0.62</v>
      </c>
      <c r="Q236" s="114" t="s">
        <v>71</v>
      </c>
      <c r="R236" s="12">
        <v>40</v>
      </c>
      <c r="S236" s="10">
        <f t="shared" si="1"/>
        <v>0.62</v>
      </c>
      <c r="T236" s="114" t="s">
        <v>71</v>
      </c>
      <c r="U236" s="12">
        <v>40</v>
      </c>
      <c r="V236" s="10">
        <f t="shared" si="2"/>
        <v>0.54249999999999998</v>
      </c>
      <c r="W236" s="114" t="s">
        <v>71</v>
      </c>
      <c r="X236" s="12">
        <v>35</v>
      </c>
      <c r="Y236" s="10">
        <f t="shared" si="3"/>
        <v>0.46500000000000002</v>
      </c>
      <c r="Z236" s="114" t="s">
        <v>71</v>
      </c>
      <c r="AA236" s="13">
        <v>30</v>
      </c>
    </row>
    <row r="237" spans="1:27" s="7" customFormat="1" ht="45" x14ac:dyDescent="0.25">
      <c r="A237" s="4">
        <v>220</v>
      </c>
      <c r="B237" s="3" t="str">
        <f>'Приложение № 3'!B267</f>
        <v>ул. 1-я Красной Звезды, от 
ул. Сухой Пролет до 
ул. 1-й Советской</v>
      </c>
      <c r="C237" s="6">
        <v>1.56</v>
      </c>
      <c r="D237" s="327" t="s">
        <v>143</v>
      </c>
      <c r="E237" s="328"/>
      <c r="F237" s="329"/>
      <c r="G237" s="327" t="s">
        <v>143</v>
      </c>
      <c r="H237" s="328"/>
      <c r="I237" s="329"/>
      <c r="J237" s="327" t="s">
        <v>143</v>
      </c>
      <c r="K237" s="328"/>
      <c r="L237" s="329"/>
      <c r="M237" s="327" t="s">
        <v>143</v>
      </c>
      <c r="N237" s="328"/>
      <c r="O237" s="329"/>
      <c r="P237" s="10">
        <f t="shared" si="0"/>
        <v>0.62400000000000011</v>
      </c>
      <c r="Q237" s="114" t="s">
        <v>71</v>
      </c>
      <c r="R237" s="12">
        <v>40</v>
      </c>
      <c r="S237" s="10">
        <f t="shared" si="1"/>
        <v>0.62400000000000011</v>
      </c>
      <c r="T237" s="114" t="s">
        <v>71</v>
      </c>
      <c r="U237" s="12">
        <v>40</v>
      </c>
      <c r="V237" s="10">
        <f t="shared" si="2"/>
        <v>0.54600000000000004</v>
      </c>
      <c r="W237" s="114" t="s">
        <v>71</v>
      </c>
      <c r="X237" s="12">
        <v>35</v>
      </c>
      <c r="Y237" s="10">
        <f t="shared" si="3"/>
        <v>0.46800000000000003</v>
      </c>
      <c r="Z237" s="114" t="s">
        <v>71</v>
      </c>
      <c r="AA237" s="13">
        <v>30</v>
      </c>
    </row>
    <row r="238" spans="1:27" s="7" customFormat="1" ht="45" x14ac:dyDescent="0.25">
      <c r="A238" s="4">
        <v>221</v>
      </c>
      <c r="B238" s="3" t="str">
        <f>'Приложение № 3'!B268</f>
        <v>ул. 1-я Советская, от 
ул. Калинина до 
ул. 1-й Красной Звезды</v>
      </c>
      <c r="C238" s="6">
        <v>0.66</v>
      </c>
      <c r="D238" s="327" t="s">
        <v>143</v>
      </c>
      <c r="E238" s="328"/>
      <c r="F238" s="329"/>
      <c r="G238" s="327" t="s">
        <v>143</v>
      </c>
      <c r="H238" s="328"/>
      <c r="I238" s="329"/>
      <c r="J238" s="327" t="s">
        <v>143</v>
      </c>
      <c r="K238" s="328"/>
      <c r="L238" s="329"/>
      <c r="M238" s="327" t="s">
        <v>143</v>
      </c>
      <c r="N238" s="328"/>
      <c r="O238" s="329"/>
      <c r="P238" s="10">
        <f t="shared" si="0"/>
        <v>0.26400000000000001</v>
      </c>
      <c r="Q238" s="114" t="s">
        <v>71</v>
      </c>
      <c r="R238" s="12">
        <v>40</v>
      </c>
      <c r="S238" s="10">
        <f t="shared" si="1"/>
        <v>0.26400000000000001</v>
      </c>
      <c r="T238" s="114" t="s">
        <v>71</v>
      </c>
      <c r="U238" s="12">
        <v>40</v>
      </c>
      <c r="V238" s="10">
        <f t="shared" si="2"/>
        <v>0.23100000000000001</v>
      </c>
      <c r="W238" s="114" t="s">
        <v>71</v>
      </c>
      <c r="X238" s="12">
        <v>35</v>
      </c>
      <c r="Y238" s="10">
        <f t="shared" si="3"/>
        <v>0.19800000000000001</v>
      </c>
      <c r="Z238" s="114" t="s">
        <v>71</v>
      </c>
      <c r="AA238" s="13">
        <v>30</v>
      </c>
    </row>
    <row r="239" spans="1:27" s="7" customFormat="1" ht="45" x14ac:dyDescent="0.25">
      <c r="A239" s="4">
        <v>222</v>
      </c>
      <c r="B239" s="3" t="str">
        <f>'Приложение № 3'!B269</f>
        <v>ул. Воровского, от 
ул. 1-й Красной Звезды до
ул. Лесной</v>
      </c>
      <c r="C239" s="6">
        <v>5.03</v>
      </c>
      <c r="D239" s="327" t="s">
        <v>143</v>
      </c>
      <c r="E239" s="328"/>
      <c r="F239" s="329"/>
      <c r="G239" s="327" t="s">
        <v>143</v>
      </c>
      <c r="H239" s="328"/>
      <c r="I239" s="329"/>
      <c r="J239" s="327" t="s">
        <v>143</v>
      </c>
      <c r="K239" s="328"/>
      <c r="L239" s="329"/>
      <c r="M239" s="327" t="s">
        <v>143</v>
      </c>
      <c r="N239" s="328"/>
      <c r="O239" s="329"/>
      <c r="P239" s="10">
        <f t="shared" si="0"/>
        <v>3.0180000000000002</v>
      </c>
      <c r="Q239" s="114" t="s">
        <v>71</v>
      </c>
      <c r="R239" s="12">
        <v>60</v>
      </c>
      <c r="S239" s="10">
        <f t="shared" si="1"/>
        <v>3.0180000000000002</v>
      </c>
      <c r="T239" s="114" t="s">
        <v>71</v>
      </c>
      <c r="U239" s="12">
        <v>60</v>
      </c>
      <c r="V239" s="10">
        <f t="shared" si="2"/>
        <v>2.7665000000000002</v>
      </c>
      <c r="W239" s="114" t="s">
        <v>71</v>
      </c>
      <c r="X239" s="12">
        <v>55</v>
      </c>
      <c r="Y239" s="10">
        <f t="shared" si="3"/>
        <v>2.5150000000000001</v>
      </c>
      <c r="Z239" s="114" t="s">
        <v>71</v>
      </c>
      <c r="AA239" s="13">
        <v>50</v>
      </c>
    </row>
    <row r="240" spans="1:27" s="7" customFormat="1" ht="45" x14ac:dyDescent="0.25">
      <c r="A240" s="4">
        <v>223</v>
      </c>
      <c r="B240" s="3" t="str">
        <f>'Приложение № 3'!B270</f>
        <v xml:space="preserve">ул. 2-я Красной Звезды, от 
ул. 19-й Марьяновской до 
ул. 1-й Трамвайной </v>
      </c>
      <c r="C240" s="6">
        <v>0.82</v>
      </c>
      <c r="D240" s="327" t="s">
        <v>143</v>
      </c>
      <c r="E240" s="328"/>
      <c r="F240" s="329"/>
      <c r="G240" s="327" t="s">
        <v>143</v>
      </c>
      <c r="H240" s="328"/>
      <c r="I240" s="329"/>
      <c r="J240" s="327" t="s">
        <v>143</v>
      </c>
      <c r="K240" s="328"/>
      <c r="L240" s="329"/>
      <c r="M240" s="327" t="s">
        <v>143</v>
      </c>
      <c r="N240" s="328"/>
      <c r="O240" s="329"/>
      <c r="P240" s="10">
        <f t="shared" ref="P240:P271" si="4">R240*C240/100</f>
        <v>0.32799999999999996</v>
      </c>
      <c r="Q240" s="114" t="s">
        <v>71</v>
      </c>
      <c r="R240" s="12">
        <v>40</v>
      </c>
      <c r="S240" s="10">
        <f t="shared" ref="S240:S271" si="5">U240*C240/100</f>
        <v>0.32799999999999996</v>
      </c>
      <c r="T240" s="114" t="s">
        <v>71</v>
      </c>
      <c r="U240" s="12">
        <v>40</v>
      </c>
      <c r="V240" s="10">
        <f t="shared" ref="V240:V271" si="6">X240*C240/100</f>
        <v>0.28699999999999998</v>
      </c>
      <c r="W240" s="114" t="s">
        <v>71</v>
      </c>
      <c r="X240" s="12">
        <v>35</v>
      </c>
      <c r="Y240" s="10">
        <f t="shared" ref="Y240:Y271" si="7">AA240*C240/100</f>
        <v>0.24599999999999997</v>
      </c>
      <c r="Z240" s="114" t="s">
        <v>71</v>
      </c>
      <c r="AA240" s="13">
        <v>30</v>
      </c>
    </row>
    <row r="241" spans="1:27" s="7" customFormat="1" ht="45" x14ac:dyDescent="0.25">
      <c r="A241" s="4">
        <v>224</v>
      </c>
      <c r="B241" s="3" t="str">
        <f>'Приложение № 3'!B271</f>
        <v>ул. 19-я Марьяновская, от 
ул. Воровского до 
ул. 2-й Красной Звезды</v>
      </c>
      <c r="C241" s="6">
        <v>1.43</v>
      </c>
      <c r="D241" s="327" t="s">
        <v>143</v>
      </c>
      <c r="E241" s="328"/>
      <c r="F241" s="329"/>
      <c r="G241" s="327" t="s">
        <v>143</v>
      </c>
      <c r="H241" s="328"/>
      <c r="I241" s="329"/>
      <c r="J241" s="327" t="s">
        <v>143</v>
      </c>
      <c r="K241" s="328"/>
      <c r="L241" s="329"/>
      <c r="M241" s="327" t="s">
        <v>143</v>
      </c>
      <c r="N241" s="328"/>
      <c r="O241" s="329"/>
      <c r="P241" s="10">
        <f t="shared" si="4"/>
        <v>0.57199999999999995</v>
      </c>
      <c r="Q241" s="114" t="s">
        <v>71</v>
      </c>
      <c r="R241" s="12">
        <v>40</v>
      </c>
      <c r="S241" s="10">
        <f t="shared" si="5"/>
        <v>0.57199999999999995</v>
      </c>
      <c r="T241" s="114" t="s">
        <v>71</v>
      </c>
      <c r="U241" s="12">
        <v>40</v>
      </c>
      <c r="V241" s="10">
        <f t="shared" si="6"/>
        <v>0.50049999999999994</v>
      </c>
      <c r="W241" s="114" t="s">
        <v>71</v>
      </c>
      <c r="X241" s="12">
        <v>35</v>
      </c>
      <c r="Y241" s="10">
        <f t="shared" si="7"/>
        <v>0.42899999999999999</v>
      </c>
      <c r="Z241" s="114" t="s">
        <v>71</v>
      </c>
      <c r="AA241" s="13">
        <v>30</v>
      </c>
    </row>
    <row r="242" spans="1:27" s="7" customFormat="1" ht="45" x14ac:dyDescent="0.25">
      <c r="A242" s="4">
        <v>225</v>
      </c>
      <c r="B242" s="3" t="str">
        <f>'Приложение № 3'!B272</f>
        <v>ул. Рождественского, от 
ул. Иртышская набережная до 
просп. К. Маркса</v>
      </c>
      <c r="C242" s="6">
        <v>0.75</v>
      </c>
      <c r="D242" s="327" t="s">
        <v>143</v>
      </c>
      <c r="E242" s="328"/>
      <c r="F242" s="329"/>
      <c r="G242" s="327" t="s">
        <v>143</v>
      </c>
      <c r="H242" s="328"/>
      <c r="I242" s="329"/>
      <c r="J242" s="327" t="s">
        <v>143</v>
      </c>
      <c r="K242" s="328"/>
      <c r="L242" s="329"/>
      <c r="M242" s="327" t="s">
        <v>143</v>
      </c>
      <c r="N242" s="328"/>
      <c r="O242" s="329"/>
      <c r="P242" s="10">
        <f t="shared" si="4"/>
        <v>0.3</v>
      </c>
      <c r="Q242" s="114" t="s">
        <v>71</v>
      </c>
      <c r="R242" s="12">
        <v>40</v>
      </c>
      <c r="S242" s="10">
        <f t="shared" si="5"/>
        <v>0.3</v>
      </c>
      <c r="T242" s="114" t="s">
        <v>71</v>
      </c>
      <c r="U242" s="12">
        <v>40</v>
      </c>
      <c r="V242" s="10">
        <f t="shared" si="6"/>
        <v>0.26250000000000001</v>
      </c>
      <c r="W242" s="114" t="s">
        <v>71</v>
      </c>
      <c r="X242" s="12">
        <v>35</v>
      </c>
      <c r="Y242" s="10">
        <f t="shared" si="7"/>
        <v>0.22500000000000001</v>
      </c>
      <c r="Z242" s="114" t="s">
        <v>71</v>
      </c>
      <c r="AA242" s="13">
        <v>30</v>
      </c>
    </row>
    <row r="243" spans="1:27" s="7" customFormat="1" ht="45" x14ac:dyDescent="0.25">
      <c r="A243" s="4">
        <v>226</v>
      </c>
      <c r="B243" s="3" t="str">
        <f>'Приложение № 3'!B273</f>
        <v>ул. Вокзальная, от 
ул. Избышева до 
ул. Уральской</v>
      </c>
      <c r="C243" s="6">
        <v>0.87</v>
      </c>
      <c r="D243" s="327" t="s">
        <v>143</v>
      </c>
      <c r="E243" s="328"/>
      <c r="F243" s="329"/>
      <c r="G243" s="327" t="s">
        <v>143</v>
      </c>
      <c r="H243" s="328"/>
      <c r="I243" s="329"/>
      <c r="J243" s="327" t="s">
        <v>143</v>
      </c>
      <c r="K243" s="328"/>
      <c r="L243" s="329"/>
      <c r="M243" s="327" t="s">
        <v>143</v>
      </c>
      <c r="N243" s="328"/>
      <c r="O243" s="329"/>
      <c r="P243" s="10">
        <f t="shared" si="4"/>
        <v>0.34799999999999998</v>
      </c>
      <c r="Q243" s="114" t="s">
        <v>71</v>
      </c>
      <c r="R243" s="12">
        <v>40</v>
      </c>
      <c r="S243" s="10">
        <f t="shared" si="5"/>
        <v>0.34799999999999998</v>
      </c>
      <c r="T243" s="114" t="s">
        <v>71</v>
      </c>
      <c r="U243" s="12">
        <v>40</v>
      </c>
      <c r="V243" s="10">
        <f t="shared" si="6"/>
        <v>0.30449999999999999</v>
      </c>
      <c r="W243" s="114" t="s">
        <v>71</v>
      </c>
      <c r="X243" s="12">
        <v>35</v>
      </c>
      <c r="Y243" s="10">
        <f t="shared" si="7"/>
        <v>0.26100000000000001</v>
      </c>
      <c r="Z243" s="114" t="s">
        <v>71</v>
      </c>
      <c r="AA243" s="13">
        <v>30</v>
      </c>
    </row>
    <row r="244" spans="1:27" s="7" customFormat="1" ht="45" x14ac:dyDescent="0.25">
      <c r="A244" s="4">
        <v>227</v>
      </c>
      <c r="B244" s="3" t="str">
        <f>'Приложение № 3'!B274</f>
        <v>ул. Блусевич, от 
ул. Вокзальной до 
ул. Невского</v>
      </c>
      <c r="C244" s="6">
        <v>1.45</v>
      </c>
      <c r="D244" s="327" t="s">
        <v>143</v>
      </c>
      <c r="E244" s="328"/>
      <c r="F244" s="329"/>
      <c r="G244" s="327" t="s">
        <v>143</v>
      </c>
      <c r="H244" s="328"/>
      <c r="I244" s="329"/>
      <c r="J244" s="327" t="s">
        <v>143</v>
      </c>
      <c r="K244" s="328"/>
      <c r="L244" s="329"/>
      <c r="M244" s="327" t="s">
        <v>143</v>
      </c>
      <c r="N244" s="328"/>
      <c r="O244" s="329"/>
      <c r="P244" s="10">
        <f t="shared" si="4"/>
        <v>1.1599999999999999</v>
      </c>
      <c r="Q244" s="114" t="s">
        <v>71</v>
      </c>
      <c r="R244" s="12">
        <v>80</v>
      </c>
      <c r="S244" s="10">
        <f t="shared" si="5"/>
        <v>1.1599999999999999</v>
      </c>
      <c r="T244" s="114" t="s">
        <v>71</v>
      </c>
      <c r="U244" s="12">
        <v>80</v>
      </c>
      <c r="V244" s="10">
        <f t="shared" si="6"/>
        <v>1.0874999999999999</v>
      </c>
      <c r="W244" s="114" t="s">
        <v>71</v>
      </c>
      <c r="X244" s="12">
        <v>75</v>
      </c>
      <c r="Y244" s="10">
        <f t="shared" si="7"/>
        <v>1.0149999999999999</v>
      </c>
      <c r="Z244" s="114" t="s">
        <v>71</v>
      </c>
      <c r="AA244" s="13">
        <v>70</v>
      </c>
    </row>
    <row r="245" spans="1:27" s="7" customFormat="1" ht="45" x14ac:dyDescent="0.25">
      <c r="A245" s="4">
        <v>228</v>
      </c>
      <c r="B245" s="3" t="str">
        <f>'Приложение № 3'!B275</f>
        <v>ул. Невского, от 
ул. Блусевич до 
ул. 1-й Чередовой</v>
      </c>
      <c r="C245" s="6">
        <v>0.45</v>
      </c>
      <c r="D245" s="327" t="s">
        <v>143</v>
      </c>
      <c r="E245" s="328"/>
      <c r="F245" s="329"/>
      <c r="G245" s="327" t="s">
        <v>143</v>
      </c>
      <c r="H245" s="328"/>
      <c r="I245" s="329"/>
      <c r="J245" s="327" t="s">
        <v>143</v>
      </c>
      <c r="K245" s="328"/>
      <c r="L245" s="329"/>
      <c r="M245" s="327" t="s">
        <v>143</v>
      </c>
      <c r="N245" s="328"/>
      <c r="O245" s="329"/>
      <c r="P245" s="10">
        <f t="shared" si="4"/>
        <v>0.36</v>
      </c>
      <c r="Q245" s="114" t="s">
        <v>71</v>
      </c>
      <c r="R245" s="12">
        <v>80</v>
      </c>
      <c r="S245" s="10">
        <f t="shared" si="5"/>
        <v>0.36</v>
      </c>
      <c r="T245" s="114" t="s">
        <v>71</v>
      </c>
      <c r="U245" s="12">
        <v>80</v>
      </c>
      <c r="V245" s="10">
        <f t="shared" si="6"/>
        <v>0.33750000000000002</v>
      </c>
      <c r="W245" s="114" t="s">
        <v>71</v>
      </c>
      <c r="X245" s="12">
        <v>75</v>
      </c>
      <c r="Y245" s="10">
        <f t="shared" si="7"/>
        <v>0.315</v>
      </c>
      <c r="Z245" s="114" t="s">
        <v>71</v>
      </c>
      <c r="AA245" s="13">
        <v>70</v>
      </c>
    </row>
    <row r="246" spans="1:27" s="7" customFormat="1" ht="45" x14ac:dyDescent="0.25">
      <c r="A246" s="4">
        <v>229</v>
      </c>
      <c r="B246" s="3" t="str">
        <f>'Приложение № 3'!B276</f>
        <v>ул. Д. Бедного, от путепровода 
по ул. 15-й Рабочей до территории ТПК</v>
      </c>
      <c r="C246" s="6">
        <v>2.16</v>
      </c>
      <c r="D246" s="327" t="s">
        <v>143</v>
      </c>
      <c r="E246" s="328"/>
      <c r="F246" s="329"/>
      <c r="G246" s="327" t="s">
        <v>143</v>
      </c>
      <c r="H246" s="328"/>
      <c r="I246" s="329"/>
      <c r="J246" s="327" t="s">
        <v>143</v>
      </c>
      <c r="K246" s="328"/>
      <c r="L246" s="329"/>
      <c r="M246" s="327" t="s">
        <v>143</v>
      </c>
      <c r="N246" s="328"/>
      <c r="O246" s="329"/>
      <c r="P246" s="10">
        <f t="shared" si="4"/>
        <v>1.7280000000000002</v>
      </c>
      <c r="Q246" s="114" t="s">
        <v>71</v>
      </c>
      <c r="R246" s="12">
        <v>80</v>
      </c>
      <c r="S246" s="10">
        <f t="shared" si="5"/>
        <v>1.7280000000000002</v>
      </c>
      <c r="T246" s="114" t="s">
        <v>71</v>
      </c>
      <c r="U246" s="12">
        <v>80</v>
      </c>
      <c r="V246" s="10">
        <f t="shared" si="6"/>
        <v>1.62</v>
      </c>
      <c r="W246" s="114" t="s">
        <v>71</v>
      </c>
      <c r="X246" s="12">
        <v>75</v>
      </c>
      <c r="Y246" s="10">
        <f t="shared" si="7"/>
        <v>1.5120000000000002</v>
      </c>
      <c r="Z246" s="114" t="s">
        <v>71</v>
      </c>
      <c r="AA246" s="13">
        <v>70</v>
      </c>
    </row>
    <row r="247" spans="1:27" s="7" customFormat="1" ht="45" x14ac:dyDescent="0.25">
      <c r="A247" s="4">
        <v>230</v>
      </c>
      <c r="B247" s="3" t="str">
        <f>'Приложение № 3'!B277</f>
        <v>ул. Машиностроительная, 
от ул. Новокирпичной до 
зд. 5 по Черлакскому тракту</v>
      </c>
      <c r="C247" s="6">
        <v>2.98</v>
      </c>
      <c r="D247" s="327" t="s">
        <v>143</v>
      </c>
      <c r="E247" s="328"/>
      <c r="F247" s="329"/>
      <c r="G247" s="327" t="s">
        <v>143</v>
      </c>
      <c r="H247" s="328"/>
      <c r="I247" s="329"/>
      <c r="J247" s="327" t="s">
        <v>143</v>
      </c>
      <c r="K247" s="328"/>
      <c r="L247" s="329"/>
      <c r="M247" s="327" t="s">
        <v>143</v>
      </c>
      <c r="N247" s="328"/>
      <c r="O247" s="329"/>
      <c r="P247" s="10">
        <f t="shared" si="4"/>
        <v>2.3839999999999999</v>
      </c>
      <c r="Q247" s="114" t="s">
        <v>71</v>
      </c>
      <c r="R247" s="12">
        <v>80</v>
      </c>
      <c r="S247" s="10">
        <f t="shared" si="5"/>
        <v>2.3839999999999999</v>
      </c>
      <c r="T247" s="114" t="s">
        <v>71</v>
      </c>
      <c r="U247" s="12">
        <v>80</v>
      </c>
      <c r="V247" s="10">
        <f t="shared" si="6"/>
        <v>2.2349999999999999</v>
      </c>
      <c r="W247" s="114" t="s">
        <v>71</v>
      </c>
      <c r="X247" s="12">
        <v>75</v>
      </c>
      <c r="Y247" s="10">
        <f t="shared" si="7"/>
        <v>2.0859999999999999</v>
      </c>
      <c r="Z247" s="114" t="s">
        <v>71</v>
      </c>
      <c r="AA247" s="13">
        <v>70</v>
      </c>
    </row>
    <row r="248" spans="1:27" s="7" customFormat="1" ht="45" x14ac:dyDescent="0.25">
      <c r="A248" s="4">
        <v>231</v>
      </c>
      <c r="B248" s="3" t="str">
        <f>'Приложение № 3'!B278</f>
        <v>ул. Батумская, от 
ул. Целинной до дома 4 
по ул. Батумской</v>
      </c>
      <c r="C248" s="6">
        <v>1.42</v>
      </c>
      <c r="D248" s="327" t="s">
        <v>143</v>
      </c>
      <c r="E248" s="328"/>
      <c r="F248" s="329"/>
      <c r="G248" s="327" t="s">
        <v>143</v>
      </c>
      <c r="H248" s="328"/>
      <c r="I248" s="329"/>
      <c r="J248" s="327" t="s">
        <v>143</v>
      </c>
      <c r="K248" s="328"/>
      <c r="L248" s="329"/>
      <c r="M248" s="327" t="s">
        <v>143</v>
      </c>
      <c r="N248" s="328"/>
      <c r="O248" s="329"/>
      <c r="P248" s="10">
        <f t="shared" si="4"/>
        <v>0.56799999999999995</v>
      </c>
      <c r="Q248" s="114" t="s">
        <v>71</v>
      </c>
      <c r="R248" s="12">
        <v>40</v>
      </c>
      <c r="S248" s="10">
        <f t="shared" si="5"/>
        <v>0.56799999999999995</v>
      </c>
      <c r="T248" s="114" t="s">
        <v>71</v>
      </c>
      <c r="U248" s="12">
        <v>40</v>
      </c>
      <c r="V248" s="10">
        <f t="shared" si="6"/>
        <v>0.49699999999999994</v>
      </c>
      <c r="W248" s="114" t="s">
        <v>71</v>
      </c>
      <c r="X248" s="12">
        <v>35</v>
      </c>
      <c r="Y248" s="10">
        <f t="shared" si="7"/>
        <v>0.42599999999999993</v>
      </c>
      <c r="Z248" s="114" t="s">
        <v>71</v>
      </c>
      <c r="AA248" s="13">
        <v>30</v>
      </c>
    </row>
    <row r="249" spans="1:27" s="7" customFormat="1" ht="45" x14ac:dyDescent="0.25">
      <c r="A249" s="4">
        <v>232</v>
      </c>
      <c r="B249" s="3" t="str">
        <f>'Приложение № 3'!B279</f>
        <v>ул. 3-я Ленинградская, от 
ул. 1-й Станционной до 
ООТ "Омская птицефабрика"</v>
      </c>
      <c r="C249" s="6">
        <v>1.66</v>
      </c>
      <c r="D249" s="327" t="s">
        <v>143</v>
      </c>
      <c r="E249" s="328"/>
      <c r="F249" s="329"/>
      <c r="G249" s="327" t="s">
        <v>143</v>
      </c>
      <c r="H249" s="328"/>
      <c r="I249" s="329"/>
      <c r="J249" s="327" t="s">
        <v>143</v>
      </c>
      <c r="K249" s="328"/>
      <c r="L249" s="329"/>
      <c r="M249" s="327" t="s">
        <v>143</v>
      </c>
      <c r="N249" s="328"/>
      <c r="O249" s="329"/>
      <c r="P249" s="10">
        <f t="shared" si="4"/>
        <v>0.66399999999999992</v>
      </c>
      <c r="Q249" s="114" t="s">
        <v>71</v>
      </c>
      <c r="R249" s="12">
        <v>40</v>
      </c>
      <c r="S249" s="10">
        <f t="shared" si="5"/>
        <v>0.66399999999999992</v>
      </c>
      <c r="T249" s="114" t="s">
        <v>71</v>
      </c>
      <c r="U249" s="12">
        <v>40</v>
      </c>
      <c r="V249" s="10">
        <f t="shared" si="6"/>
        <v>0.58099999999999996</v>
      </c>
      <c r="W249" s="114" t="s">
        <v>71</v>
      </c>
      <c r="X249" s="12">
        <v>35</v>
      </c>
      <c r="Y249" s="10">
        <f t="shared" si="7"/>
        <v>0.498</v>
      </c>
      <c r="Z249" s="114" t="s">
        <v>71</v>
      </c>
      <c r="AA249" s="13">
        <v>30</v>
      </c>
    </row>
    <row r="250" spans="1:27" s="7" customFormat="1" ht="30" x14ac:dyDescent="0.25">
      <c r="A250" s="4">
        <v>233</v>
      </c>
      <c r="B250" s="3" t="str">
        <f>'Приложение № 3'!B280</f>
        <v xml:space="preserve">ул. Серова, от 
ул. Труда до просп. К. Маркса </v>
      </c>
      <c r="C250" s="6">
        <v>2.48</v>
      </c>
      <c r="D250" s="327" t="s">
        <v>143</v>
      </c>
      <c r="E250" s="328"/>
      <c r="F250" s="329"/>
      <c r="G250" s="327" t="s">
        <v>143</v>
      </c>
      <c r="H250" s="328"/>
      <c r="I250" s="329"/>
      <c r="J250" s="327" t="s">
        <v>143</v>
      </c>
      <c r="K250" s="328"/>
      <c r="L250" s="329"/>
      <c r="M250" s="327" t="s">
        <v>143</v>
      </c>
      <c r="N250" s="328"/>
      <c r="O250" s="329"/>
      <c r="P250" s="10">
        <f t="shared" si="4"/>
        <v>0.99199999999999999</v>
      </c>
      <c r="Q250" s="114" t="s">
        <v>71</v>
      </c>
      <c r="R250" s="12">
        <v>40</v>
      </c>
      <c r="S250" s="10">
        <f t="shared" si="5"/>
        <v>0.99199999999999999</v>
      </c>
      <c r="T250" s="114" t="s">
        <v>71</v>
      </c>
      <c r="U250" s="12">
        <v>40</v>
      </c>
      <c r="V250" s="10">
        <f t="shared" si="6"/>
        <v>0.86799999999999999</v>
      </c>
      <c r="W250" s="114" t="s">
        <v>71</v>
      </c>
      <c r="X250" s="12">
        <v>35</v>
      </c>
      <c r="Y250" s="10">
        <f t="shared" si="7"/>
        <v>0.74400000000000011</v>
      </c>
      <c r="Z250" s="114" t="s">
        <v>71</v>
      </c>
      <c r="AA250" s="13">
        <v>30</v>
      </c>
    </row>
    <row r="251" spans="1:27" s="7" customFormat="1" ht="45" x14ac:dyDescent="0.25">
      <c r="A251" s="4">
        <v>234</v>
      </c>
      <c r="B251" s="3" t="str">
        <f>'Приложение № 3'!B281</f>
        <v>ул. В. Иванова, от дома 7 по 
ул. Рождественского до 
б. Победы</v>
      </c>
      <c r="C251" s="6">
        <v>1.32</v>
      </c>
      <c r="D251" s="327" t="s">
        <v>143</v>
      </c>
      <c r="E251" s="328"/>
      <c r="F251" s="329"/>
      <c r="G251" s="327" t="s">
        <v>143</v>
      </c>
      <c r="H251" s="328"/>
      <c r="I251" s="329"/>
      <c r="J251" s="327" t="s">
        <v>143</v>
      </c>
      <c r="K251" s="328"/>
      <c r="L251" s="329"/>
      <c r="M251" s="327" t="s">
        <v>143</v>
      </c>
      <c r="N251" s="328"/>
      <c r="O251" s="329"/>
      <c r="P251" s="10">
        <f t="shared" si="4"/>
        <v>0.52800000000000002</v>
      </c>
      <c r="Q251" s="114" t="s">
        <v>71</v>
      </c>
      <c r="R251" s="12">
        <v>40</v>
      </c>
      <c r="S251" s="10">
        <f t="shared" si="5"/>
        <v>0.52800000000000002</v>
      </c>
      <c r="T251" s="114" t="s">
        <v>71</v>
      </c>
      <c r="U251" s="12">
        <v>40</v>
      </c>
      <c r="V251" s="10">
        <f t="shared" si="6"/>
        <v>0.46200000000000002</v>
      </c>
      <c r="W251" s="114" t="s">
        <v>71</v>
      </c>
      <c r="X251" s="12">
        <v>35</v>
      </c>
      <c r="Y251" s="10">
        <f t="shared" si="7"/>
        <v>0.39600000000000002</v>
      </c>
      <c r="Z251" s="114" t="s">
        <v>71</v>
      </c>
      <c r="AA251" s="13">
        <v>30</v>
      </c>
    </row>
    <row r="252" spans="1:27" s="7" customFormat="1" ht="30" x14ac:dyDescent="0.25">
      <c r="A252" s="4">
        <v>235</v>
      </c>
      <c r="B252" s="3" t="str">
        <f>'Приложение № 3'!B282</f>
        <v>ул. С. Стальского, от 
ул. Труда до ул. Марченко</v>
      </c>
      <c r="C252" s="6">
        <v>0.8</v>
      </c>
      <c r="D252" s="327" t="s">
        <v>143</v>
      </c>
      <c r="E252" s="328"/>
      <c r="F252" s="329"/>
      <c r="G252" s="327" t="s">
        <v>143</v>
      </c>
      <c r="H252" s="328"/>
      <c r="I252" s="329"/>
      <c r="J252" s="327" t="s">
        <v>143</v>
      </c>
      <c r="K252" s="328"/>
      <c r="L252" s="329"/>
      <c r="M252" s="327" t="s">
        <v>143</v>
      </c>
      <c r="N252" s="328"/>
      <c r="O252" s="329"/>
      <c r="P252" s="10">
        <f t="shared" si="4"/>
        <v>0.32</v>
      </c>
      <c r="Q252" s="114" t="s">
        <v>71</v>
      </c>
      <c r="R252" s="12">
        <v>40</v>
      </c>
      <c r="S252" s="10">
        <f t="shared" si="5"/>
        <v>0.32</v>
      </c>
      <c r="T252" s="114" t="s">
        <v>71</v>
      </c>
      <c r="U252" s="12">
        <v>40</v>
      </c>
      <c r="V252" s="10">
        <f t="shared" si="6"/>
        <v>0.28000000000000003</v>
      </c>
      <c r="W252" s="114" t="s">
        <v>71</v>
      </c>
      <c r="X252" s="12">
        <v>35</v>
      </c>
      <c r="Y252" s="10">
        <f t="shared" si="7"/>
        <v>0.24</v>
      </c>
      <c r="Z252" s="114" t="s">
        <v>71</v>
      </c>
      <c r="AA252" s="13">
        <v>30</v>
      </c>
    </row>
    <row r="253" spans="1:27" s="7" customFormat="1" ht="30" x14ac:dyDescent="0.25">
      <c r="A253" s="4">
        <v>236</v>
      </c>
      <c r="B253" s="3" t="str">
        <f>'Приложение № 3'!B283</f>
        <v>ул. Котельникова, от 
ул. Труда до ул. Марченко</v>
      </c>
      <c r="C253" s="6">
        <v>0.66</v>
      </c>
      <c r="D253" s="327" t="s">
        <v>143</v>
      </c>
      <c r="E253" s="328"/>
      <c r="F253" s="329"/>
      <c r="G253" s="327" t="s">
        <v>143</v>
      </c>
      <c r="H253" s="328"/>
      <c r="I253" s="329"/>
      <c r="J253" s="327" t="s">
        <v>143</v>
      </c>
      <c r="K253" s="328"/>
      <c r="L253" s="329"/>
      <c r="M253" s="327" t="s">
        <v>143</v>
      </c>
      <c r="N253" s="328"/>
      <c r="O253" s="329"/>
      <c r="P253" s="10">
        <f t="shared" si="4"/>
        <v>0.26400000000000001</v>
      </c>
      <c r="Q253" s="114" t="s">
        <v>71</v>
      </c>
      <c r="R253" s="12">
        <v>40</v>
      </c>
      <c r="S253" s="10">
        <f t="shared" si="5"/>
        <v>0.26400000000000001</v>
      </c>
      <c r="T253" s="114" t="s">
        <v>71</v>
      </c>
      <c r="U253" s="12">
        <v>40</v>
      </c>
      <c r="V253" s="10">
        <f t="shared" si="6"/>
        <v>0.23100000000000001</v>
      </c>
      <c r="W253" s="114" t="s">
        <v>71</v>
      </c>
      <c r="X253" s="12">
        <v>35</v>
      </c>
      <c r="Y253" s="10">
        <f t="shared" si="7"/>
        <v>0.19800000000000001</v>
      </c>
      <c r="Z253" s="114" t="s">
        <v>71</v>
      </c>
      <c r="AA253" s="13">
        <v>30</v>
      </c>
    </row>
    <row r="254" spans="1:27" s="7" customFormat="1" ht="45" x14ac:dyDescent="0.25">
      <c r="A254" s="4">
        <v>237</v>
      </c>
      <c r="B254" s="3" t="str">
        <f>'Приложение № 3'!B284</f>
        <v>ул. 5-я Кордная, от 
ул. Будеркина до 
ул. 3-й Молодежной</v>
      </c>
      <c r="C254" s="6">
        <v>3.02</v>
      </c>
      <c r="D254" s="327" t="s">
        <v>143</v>
      </c>
      <c r="E254" s="328"/>
      <c r="F254" s="329"/>
      <c r="G254" s="327" t="s">
        <v>143</v>
      </c>
      <c r="H254" s="328"/>
      <c r="I254" s="329"/>
      <c r="J254" s="327" t="s">
        <v>143</v>
      </c>
      <c r="K254" s="328"/>
      <c r="L254" s="329"/>
      <c r="M254" s="327" t="s">
        <v>143</v>
      </c>
      <c r="N254" s="328"/>
      <c r="O254" s="329"/>
      <c r="P254" s="10">
        <f t="shared" si="4"/>
        <v>1.208</v>
      </c>
      <c r="Q254" s="114" t="s">
        <v>71</v>
      </c>
      <c r="R254" s="12">
        <v>40</v>
      </c>
      <c r="S254" s="10">
        <f t="shared" si="5"/>
        <v>1.208</v>
      </c>
      <c r="T254" s="114" t="s">
        <v>71</v>
      </c>
      <c r="U254" s="12">
        <v>40</v>
      </c>
      <c r="V254" s="10">
        <f t="shared" si="6"/>
        <v>1.0569999999999999</v>
      </c>
      <c r="W254" s="114" t="s">
        <v>71</v>
      </c>
      <c r="X254" s="12">
        <v>35</v>
      </c>
      <c r="Y254" s="10">
        <f t="shared" si="7"/>
        <v>0.90599999999999992</v>
      </c>
      <c r="Z254" s="114" t="s">
        <v>71</v>
      </c>
      <c r="AA254" s="13">
        <v>30</v>
      </c>
    </row>
    <row r="255" spans="1:27" s="7" customFormat="1" ht="45" x14ac:dyDescent="0.25">
      <c r="A255" s="4">
        <v>238</v>
      </c>
      <c r="B255" s="3" t="str">
        <f>'Приложение № 3'!B285</f>
        <v>ул. 6-я Шинная, от 
ул. 5-й Кордной до 
ул. 3-й Молодежной</v>
      </c>
      <c r="C255" s="6">
        <v>0.86</v>
      </c>
      <c r="D255" s="327" t="s">
        <v>143</v>
      </c>
      <c r="E255" s="328"/>
      <c r="F255" s="329"/>
      <c r="G255" s="327" t="s">
        <v>143</v>
      </c>
      <c r="H255" s="328"/>
      <c r="I255" s="329"/>
      <c r="J255" s="327" t="s">
        <v>143</v>
      </c>
      <c r="K255" s="328"/>
      <c r="L255" s="329"/>
      <c r="M255" s="327" t="s">
        <v>143</v>
      </c>
      <c r="N255" s="328"/>
      <c r="O255" s="329"/>
      <c r="P255" s="10">
        <f t="shared" si="4"/>
        <v>0.34399999999999997</v>
      </c>
      <c r="Q255" s="114" t="s">
        <v>71</v>
      </c>
      <c r="R255" s="12">
        <v>40</v>
      </c>
      <c r="S255" s="10">
        <f t="shared" si="5"/>
        <v>0.34399999999999997</v>
      </c>
      <c r="T255" s="114" t="s">
        <v>71</v>
      </c>
      <c r="U255" s="12">
        <v>40</v>
      </c>
      <c r="V255" s="10">
        <f t="shared" si="6"/>
        <v>0.30099999999999999</v>
      </c>
      <c r="W255" s="114" t="s">
        <v>71</v>
      </c>
      <c r="X255" s="12">
        <v>35</v>
      </c>
      <c r="Y255" s="10">
        <f t="shared" si="7"/>
        <v>0.25800000000000001</v>
      </c>
      <c r="Z255" s="114" t="s">
        <v>71</v>
      </c>
      <c r="AA255" s="13">
        <v>30</v>
      </c>
    </row>
    <row r="256" spans="1:27" s="7" customFormat="1" ht="45" x14ac:dyDescent="0.25">
      <c r="A256" s="4">
        <v>239</v>
      </c>
      <c r="B256" s="3" t="str">
        <f>'Приложение № 3'!B286</f>
        <v>ул. Промышленная, от 
ул. 5-й Кордной до 
ул. Индустриальной</v>
      </c>
      <c r="C256" s="6">
        <v>0.56000000000000005</v>
      </c>
      <c r="D256" s="327" t="s">
        <v>143</v>
      </c>
      <c r="E256" s="328"/>
      <c r="F256" s="329"/>
      <c r="G256" s="327" t="s">
        <v>143</v>
      </c>
      <c r="H256" s="328"/>
      <c r="I256" s="329"/>
      <c r="J256" s="327" t="s">
        <v>143</v>
      </c>
      <c r="K256" s="328"/>
      <c r="L256" s="329"/>
      <c r="M256" s="327" t="s">
        <v>143</v>
      </c>
      <c r="N256" s="328"/>
      <c r="O256" s="329"/>
      <c r="P256" s="10">
        <f t="shared" si="4"/>
        <v>0.22400000000000003</v>
      </c>
      <c r="Q256" s="114" t="s">
        <v>71</v>
      </c>
      <c r="R256" s="12">
        <v>40</v>
      </c>
      <c r="S256" s="10">
        <f t="shared" si="5"/>
        <v>0.22400000000000003</v>
      </c>
      <c r="T256" s="114" t="s">
        <v>71</v>
      </c>
      <c r="U256" s="12">
        <v>40</v>
      </c>
      <c r="V256" s="10">
        <f t="shared" si="6"/>
        <v>0.19600000000000001</v>
      </c>
      <c r="W256" s="114" t="s">
        <v>71</v>
      </c>
      <c r="X256" s="12">
        <v>35</v>
      </c>
      <c r="Y256" s="10">
        <f t="shared" si="7"/>
        <v>0.16800000000000001</v>
      </c>
      <c r="Z256" s="114" t="s">
        <v>71</v>
      </c>
      <c r="AA256" s="13">
        <v>30</v>
      </c>
    </row>
    <row r="257" spans="1:27" s="7" customFormat="1" ht="45" x14ac:dyDescent="0.25">
      <c r="A257" s="4">
        <v>240</v>
      </c>
      <c r="B257" s="3" t="str">
        <f>'Приложение № 3'!B287</f>
        <v>ул. Индустриальная, от 
ул. Промышленной до 
просп. Космического</v>
      </c>
      <c r="C257" s="6">
        <v>0.57999999999999996</v>
      </c>
      <c r="D257" s="327" t="s">
        <v>143</v>
      </c>
      <c r="E257" s="328"/>
      <c r="F257" s="329"/>
      <c r="G257" s="327" t="s">
        <v>143</v>
      </c>
      <c r="H257" s="328"/>
      <c r="I257" s="329"/>
      <c r="J257" s="327" t="s">
        <v>143</v>
      </c>
      <c r="K257" s="328"/>
      <c r="L257" s="329"/>
      <c r="M257" s="327" t="s">
        <v>143</v>
      </c>
      <c r="N257" s="328"/>
      <c r="O257" s="329"/>
      <c r="P257" s="10">
        <f t="shared" si="4"/>
        <v>0.23199999999999998</v>
      </c>
      <c r="Q257" s="114" t="s">
        <v>71</v>
      </c>
      <c r="R257" s="12">
        <v>40</v>
      </c>
      <c r="S257" s="10">
        <f t="shared" si="5"/>
        <v>0.23199999999999998</v>
      </c>
      <c r="T257" s="114" t="s">
        <v>71</v>
      </c>
      <c r="U257" s="12">
        <v>40</v>
      </c>
      <c r="V257" s="10">
        <f t="shared" si="6"/>
        <v>0.20299999999999996</v>
      </c>
      <c r="W257" s="114" t="s">
        <v>71</v>
      </c>
      <c r="X257" s="12">
        <v>35</v>
      </c>
      <c r="Y257" s="10">
        <f t="shared" si="7"/>
        <v>0.17399999999999999</v>
      </c>
      <c r="Z257" s="114" t="s">
        <v>71</v>
      </c>
      <c r="AA257" s="13">
        <v>30</v>
      </c>
    </row>
    <row r="258" spans="1:27" s="7" customFormat="1" ht="60" x14ac:dyDescent="0.25">
      <c r="A258" s="4">
        <v>241</v>
      </c>
      <c r="B258" s="3" t="str">
        <f>'Приложение № 3'!B288</f>
        <v>просп. Космический от 
Окружной дороги до путепровода 
по ул. Л. Чайкиной</v>
      </c>
      <c r="C258" s="6">
        <v>3.51</v>
      </c>
      <c r="D258" s="327" t="s">
        <v>143</v>
      </c>
      <c r="E258" s="328"/>
      <c r="F258" s="329"/>
      <c r="G258" s="327" t="s">
        <v>143</v>
      </c>
      <c r="H258" s="328"/>
      <c r="I258" s="329"/>
      <c r="J258" s="327" t="s">
        <v>143</v>
      </c>
      <c r="K258" s="328"/>
      <c r="L258" s="329"/>
      <c r="M258" s="327" t="s">
        <v>143</v>
      </c>
      <c r="N258" s="328"/>
      <c r="O258" s="329"/>
      <c r="P258" s="10">
        <f t="shared" si="4"/>
        <v>2.8079999999999994</v>
      </c>
      <c r="Q258" s="114" t="s">
        <v>71</v>
      </c>
      <c r="R258" s="12">
        <v>80</v>
      </c>
      <c r="S258" s="10">
        <f t="shared" si="5"/>
        <v>2.8079999999999994</v>
      </c>
      <c r="T258" s="114" t="s">
        <v>71</v>
      </c>
      <c r="U258" s="12">
        <v>80</v>
      </c>
      <c r="V258" s="10">
        <f t="shared" si="6"/>
        <v>2.6324999999999998</v>
      </c>
      <c r="W258" s="114" t="s">
        <v>71</v>
      </c>
      <c r="X258" s="12">
        <v>75</v>
      </c>
      <c r="Y258" s="10">
        <f t="shared" si="7"/>
        <v>2.4569999999999999</v>
      </c>
      <c r="Z258" s="114" t="s">
        <v>71</v>
      </c>
      <c r="AA258" s="13">
        <v>70</v>
      </c>
    </row>
    <row r="259" spans="1:27" s="7" customFormat="1" ht="45" x14ac:dyDescent="0.25">
      <c r="A259" s="4">
        <v>242</v>
      </c>
      <c r="B259" s="3" t="str">
        <f>'Приложение № 3'!B289</f>
        <v>ул. Пархоменко, от 
просп. Комического до 
дома 21/1 по ул. Пархоменко</v>
      </c>
      <c r="C259" s="6">
        <v>1.01</v>
      </c>
      <c r="D259" s="327" t="s">
        <v>143</v>
      </c>
      <c r="E259" s="328"/>
      <c r="F259" s="329"/>
      <c r="G259" s="327" t="s">
        <v>143</v>
      </c>
      <c r="H259" s="328"/>
      <c r="I259" s="329"/>
      <c r="J259" s="327" t="s">
        <v>143</v>
      </c>
      <c r="K259" s="328"/>
      <c r="L259" s="329"/>
      <c r="M259" s="327" t="s">
        <v>143</v>
      </c>
      <c r="N259" s="328"/>
      <c r="O259" s="329"/>
      <c r="P259" s="10">
        <f t="shared" si="4"/>
        <v>0.40399999999999997</v>
      </c>
      <c r="Q259" s="114" t="s">
        <v>71</v>
      </c>
      <c r="R259" s="12">
        <v>40</v>
      </c>
      <c r="S259" s="10">
        <f t="shared" si="5"/>
        <v>0.40399999999999997</v>
      </c>
      <c r="T259" s="114" t="s">
        <v>71</v>
      </c>
      <c r="U259" s="12">
        <v>40</v>
      </c>
      <c r="V259" s="10">
        <f t="shared" si="6"/>
        <v>0.35350000000000004</v>
      </c>
      <c r="W259" s="114" t="s">
        <v>71</v>
      </c>
      <c r="X259" s="12">
        <v>35</v>
      </c>
      <c r="Y259" s="10">
        <f t="shared" si="7"/>
        <v>0.30299999999999999</v>
      </c>
      <c r="Z259" s="114" t="s">
        <v>71</v>
      </c>
      <c r="AA259" s="13">
        <v>30</v>
      </c>
    </row>
    <row r="260" spans="1:27" s="7" customFormat="1" ht="45" x14ac:dyDescent="0.25">
      <c r="A260" s="4">
        <v>243</v>
      </c>
      <c r="B260" s="3" t="str">
        <f>'Приложение № 3'!B290</f>
        <v>ул. П. Осьминина, от 
просп. Космического до 
ул. 75 Гвардейской бригады</v>
      </c>
      <c r="C260" s="6">
        <v>0.7</v>
      </c>
      <c r="D260" s="327" t="s">
        <v>143</v>
      </c>
      <c r="E260" s="328"/>
      <c r="F260" s="329"/>
      <c r="G260" s="327" t="s">
        <v>143</v>
      </c>
      <c r="H260" s="328"/>
      <c r="I260" s="329"/>
      <c r="J260" s="327" t="s">
        <v>143</v>
      </c>
      <c r="K260" s="328"/>
      <c r="L260" s="329"/>
      <c r="M260" s="327" t="s">
        <v>143</v>
      </c>
      <c r="N260" s="328"/>
      <c r="O260" s="329"/>
      <c r="P260" s="10">
        <f t="shared" si="4"/>
        <v>0.28000000000000003</v>
      </c>
      <c r="Q260" s="114" t="s">
        <v>71</v>
      </c>
      <c r="R260" s="12">
        <v>40</v>
      </c>
      <c r="S260" s="10">
        <f t="shared" si="5"/>
        <v>0.28000000000000003</v>
      </c>
      <c r="T260" s="114" t="s">
        <v>71</v>
      </c>
      <c r="U260" s="12">
        <v>40</v>
      </c>
      <c r="V260" s="10">
        <f t="shared" si="6"/>
        <v>0.245</v>
      </c>
      <c r="W260" s="114" t="s">
        <v>71</v>
      </c>
      <c r="X260" s="12">
        <v>35</v>
      </c>
      <c r="Y260" s="10">
        <f t="shared" si="7"/>
        <v>0.21</v>
      </c>
      <c r="Z260" s="114" t="s">
        <v>71</v>
      </c>
      <c r="AA260" s="13">
        <v>30</v>
      </c>
    </row>
    <row r="261" spans="1:27" s="7" customFormat="1" ht="45" x14ac:dyDescent="0.25">
      <c r="A261" s="4">
        <v>244</v>
      </c>
      <c r="B261" s="3" t="str">
        <f>'Приложение № 3'!B291</f>
        <v>ул. 75 Гвардейской бригады, 
от ул. П. Осминина до 
ул. 50 лет ВЛКСМ</v>
      </c>
      <c r="C261" s="6">
        <v>0.61599999999999999</v>
      </c>
      <c r="D261" s="327" t="s">
        <v>143</v>
      </c>
      <c r="E261" s="328"/>
      <c r="F261" s="329"/>
      <c r="G261" s="327" t="s">
        <v>143</v>
      </c>
      <c r="H261" s="328"/>
      <c r="I261" s="329"/>
      <c r="J261" s="327" t="s">
        <v>143</v>
      </c>
      <c r="K261" s="328"/>
      <c r="L261" s="329"/>
      <c r="M261" s="327" t="s">
        <v>143</v>
      </c>
      <c r="N261" s="328"/>
      <c r="O261" s="329"/>
      <c r="P261" s="10">
        <f t="shared" si="4"/>
        <v>0.24640000000000001</v>
      </c>
      <c r="Q261" s="114" t="s">
        <v>71</v>
      </c>
      <c r="R261" s="12">
        <v>40</v>
      </c>
      <c r="S261" s="10">
        <f t="shared" si="5"/>
        <v>0.24640000000000001</v>
      </c>
      <c r="T261" s="114" t="s">
        <v>71</v>
      </c>
      <c r="U261" s="12">
        <v>40</v>
      </c>
      <c r="V261" s="10">
        <f t="shared" si="6"/>
        <v>0.21559999999999999</v>
      </c>
      <c r="W261" s="114" t="s">
        <v>71</v>
      </c>
      <c r="X261" s="12">
        <v>35</v>
      </c>
      <c r="Y261" s="10">
        <f t="shared" si="7"/>
        <v>0.18479999999999999</v>
      </c>
      <c r="Z261" s="114" t="s">
        <v>71</v>
      </c>
      <c r="AA261" s="13">
        <v>30</v>
      </c>
    </row>
    <row r="262" spans="1:27" s="7" customFormat="1" ht="45" x14ac:dyDescent="0.25">
      <c r="A262" s="4">
        <v>245</v>
      </c>
      <c r="B262" s="3" t="str">
        <f>'Приложение № 3'!B292</f>
        <v>ул. Романенко, от 
просп. Космического до 
ул. 50 лет ВЛКСМ</v>
      </c>
      <c r="C262" s="6">
        <v>0.61299999999999999</v>
      </c>
      <c r="D262" s="327" t="s">
        <v>143</v>
      </c>
      <c r="E262" s="328"/>
      <c r="F262" s="329"/>
      <c r="G262" s="327" t="s">
        <v>143</v>
      </c>
      <c r="H262" s="328"/>
      <c r="I262" s="329"/>
      <c r="J262" s="327" t="s">
        <v>143</v>
      </c>
      <c r="K262" s="328"/>
      <c r="L262" s="329"/>
      <c r="M262" s="327" t="s">
        <v>143</v>
      </c>
      <c r="N262" s="328"/>
      <c r="O262" s="329"/>
      <c r="P262" s="10">
        <f t="shared" si="4"/>
        <v>0.2452</v>
      </c>
      <c r="Q262" s="114" t="s">
        <v>71</v>
      </c>
      <c r="R262" s="12">
        <v>40</v>
      </c>
      <c r="S262" s="10">
        <f t="shared" si="5"/>
        <v>0.2452</v>
      </c>
      <c r="T262" s="114" t="s">
        <v>71</v>
      </c>
      <c r="U262" s="12">
        <v>40</v>
      </c>
      <c r="V262" s="10">
        <f t="shared" si="6"/>
        <v>0.21454999999999999</v>
      </c>
      <c r="W262" s="114" t="s">
        <v>71</v>
      </c>
      <c r="X262" s="12">
        <v>35</v>
      </c>
      <c r="Y262" s="10">
        <f t="shared" si="7"/>
        <v>0.18390000000000001</v>
      </c>
      <c r="Z262" s="114" t="s">
        <v>71</v>
      </c>
      <c r="AA262" s="13">
        <v>30</v>
      </c>
    </row>
    <row r="263" spans="1:27" s="7" customFormat="1" ht="45" x14ac:dyDescent="0.25">
      <c r="A263" s="4">
        <v>246</v>
      </c>
      <c r="B263" s="3" t="str">
        <f>'Приложение № 3'!B293</f>
        <v xml:space="preserve">ул. 1-я Индустриальная, от 
ул. 3-й Транспортной до 
просп. Космического </v>
      </c>
      <c r="C263" s="6">
        <v>1.2</v>
      </c>
      <c r="D263" s="327" t="s">
        <v>143</v>
      </c>
      <c r="E263" s="328"/>
      <c r="F263" s="329"/>
      <c r="G263" s="327" t="s">
        <v>143</v>
      </c>
      <c r="H263" s="328"/>
      <c r="I263" s="329"/>
      <c r="J263" s="327" t="s">
        <v>143</v>
      </c>
      <c r="K263" s="328"/>
      <c r="L263" s="329"/>
      <c r="M263" s="327" t="s">
        <v>143</v>
      </c>
      <c r="N263" s="328"/>
      <c r="O263" s="329"/>
      <c r="P263" s="10">
        <f t="shared" si="4"/>
        <v>0.48</v>
      </c>
      <c r="Q263" s="114" t="s">
        <v>71</v>
      </c>
      <c r="R263" s="12">
        <v>40</v>
      </c>
      <c r="S263" s="10">
        <f t="shared" si="5"/>
        <v>0.48</v>
      </c>
      <c r="T263" s="114" t="s">
        <v>71</v>
      </c>
      <c r="U263" s="12">
        <v>40</v>
      </c>
      <c r="V263" s="10">
        <f t="shared" si="6"/>
        <v>0.42</v>
      </c>
      <c r="W263" s="114" t="s">
        <v>71</v>
      </c>
      <c r="X263" s="12">
        <v>35</v>
      </c>
      <c r="Y263" s="10">
        <f t="shared" si="7"/>
        <v>0.36</v>
      </c>
      <c r="Z263" s="114" t="s">
        <v>71</v>
      </c>
      <c r="AA263" s="13">
        <v>30</v>
      </c>
    </row>
    <row r="264" spans="1:27" s="7" customFormat="1" ht="45" x14ac:dyDescent="0.25">
      <c r="A264" s="4">
        <v>247</v>
      </c>
      <c r="B264" s="3" t="str">
        <f>'Приложение № 3'!B294</f>
        <v>ул. Панфилова, от 
ул. Бульварной до 
ул. 3-й Транспортной</v>
      </c>
      <c r="C264" s="6">
        <v>0.97</v>
      </c>
      <c r="D264" s="327" t="s">
        <v>143</v>
      </c>
      <c r="E264" s="328"/>
      <c r="F264" s="329"/>
      <c r="G264" s="327" t="s">
        <v>143</v>
      </c>
      <c r="H264" s="328"/>
      <c r="I264" s="329"/>
      <c r="J264" s="327" t="s">
        <v>143</v>
      </c>
      <c r="K264" s="328"/>
      <c r="L264" s="329"/>
      <c r="M264" s="327" t="s">
        <v>143</v>
      </c>
      <c r="N264" s="328"/>
      <c r="O264" s="329"/>
      <c r="P264" s="10">
        <f t="shared" si="4"/>
        <v>0.38799999999999996</v>
      </c>
      <c r="Q264" s="114" t="s">
        <v>71</v>
      </c>
      <c r="R264" s="12">
        <v>40</v>
      </c>
      <c r="S264" s="10">
        <f t="shared" si="5"/>
        <v>0.38799999999999996</v>
      </c>
      <c r="T264" s="114" t="s">
        <v>71</v>
      </c>
      <c r="U264" s="12">
        <v>40</v>
      </c>
      <c r="V264" s="10">
        <f t="shared" si="6"/>
        <v>0.33949999999999997</v>
      </c>
      <c r="W264" s="114" t="s">
        <v>71</v>
      </c>
      <c r="X264" s="12">
        <v>35</v>
      </c>
      <c r="Y264" s="10">
        <f t="shared" si="7"/>
        <v>0.29099999999999998</v>
      </c>
      <c r="Z264" s="114" t="s">
        <v>71</v>
      </c>
      <c r="AA264" s="13">
        <v>30</v>
      </c>
    </row>
    <row r="265" spans="1:27" s="7" customFormat="1" ht="45" x14ac:dyDescent="0.25">
      <c r="A265" s="4">
        <v>248</v>
      </c>
      <c r="B265" s="3" t="str">
        <f>'Приложение № 3'!B295</f>
        <v>ул. 1-й Разъезд, от 
ул. Панфилова до 
ул. 4-й Транспортной</v>
      </c>
      <c r="C265" s="6">
        <v>0.33</v>
      </c>
      <c r="D265" s="327" t="s">
        <v>143</v>
      </c>
      <c r="E265" s="328"/>
      <c r="F265" s="329"/>
      <c r="G265" s="327" t="s">
        <v>143</v>
      </c>
      <c r="H265" s="328"/>
      <c r="I265" s="329"/>
      <c r="J265" s="327" t="s">
        <v>143</v>
      </c>
      <c r="K265" s="328"/>
      <c r="L265" s="329"/>
      <c r="M265" s="327" t="s">
        <v>143</v>
      </c>
      <c r="N265" s="328"/>
      <c r="O265" s="329"/>
      <c r="P265" s="10">
        <f t="shared" si="4"/>
        <v>0.13200000000000001</v>
      </c>
      <c r="Q265" s="114" t="s">
        <v>71</v>
      </c>
      <c r="R265" s="12">
        <v>40</v>
      </c>
      <c r="S265" s="10">
        <f t="shared" si="5"/>
        <v>0.13200000000000001</v>
      </c>
      <c r="T265" s="114" t="s">
        <v>71</v>
      </c>
      <c r="U265" s="12">
        <v>40</v>
      </c>
      <c r="V265" s="10">
        <f t="shared" si="6"/>
        <v>0.11550000000000001</v>
      </c>
      <c r="W265" s="114" t="s">
        <v>71</v>
      </c>
      <c r="X265" s="12">
        <v>35</v>
      </c>
      <c r="Y265" s="10">
        <f t="shared" si="7"/>
        <v>9.9000000000000005E-2</v>
      </c>
      <c r="Z265" s="114" t="s">
        <v>71</v>
      </c>
      <c r="AA265" s="13">
        <v>30</v>
      </c>
    </row>
    <row r="266" spans="1:27" s="7" customFormat="1" ht="45" x14ac:dyDescent="0.25">
      <c r="A266" s="4">
        <v>249</v>
      </c>
      <c r="B266" s="3" t="str">
        <f>'Приложение № 3'!B296</f>
        <v>ул. Хабаровская, от 
ул. 4-й Транспортной до 
ул. 26-й Рабочей</v>
      </c>
      <c r="C266" s="6">
        <v>2.52</v>
      </c>
      <c r="D266" s="327" t="s">
        <v>143</v>
      </c>
      <c r="E266" s="328"/>
      <c r="F266" s="329"/>
      <c r="G266" s="327" t="s">
        <v>143</v>
      </c>
      <c r="H266" s="328"/>
      <c r="I266" s="329"/>
      <c r="J266" s="327" t="s">
        <v>143</v>
      </c>
      <c r="K266" s="328"/>
      <c r="L266" s="329"/>
      <c r="M266" s="327" t="s">
        <v>143</v>
      </c>
      <c r="N266" s="328"/>
      <c r="O266" s="329"/>
      <c r="P266" s="10">
        <f t="shared" si="4"/>
        <v>1.26</v>
      </c>
      <c r="Q266" s="114" t="s">
        <v>71</v>
      </c>
      <c r="R266" s="12">
        <v>50</v>
      </c>
      <c r="S266" s="10">
        <f t="shared" si="5"/>
        <v>1.26</v>
      </c>
      <c r="T266" s="114" t="s">
        <v>71</v>
      </c>
      <c r="U266" s="12">
        <v>50</v>
      </c>
      <c r="V266" s="10">
        <f t="shared" si="6"/>
        <v>1.1340000000000001</v>
      </c>
      <c r="W266" s="114" t="s">
        <v>71</v>
      </c>
      <c r="X266" s="12">
        <v>45</v>
      </c>
      <c r="Y266" s="10">
        <f t="shared" si="7"/>
        <v>1.008</v>
      </c>
      <c r="Z266" s="114" t="s">
        <v>71</v>
      </c>
      <c r="AA266" s="13">
        <v>40</v>
      </c>
    </row>
    <row r="267" spans="1:27" s="7" customFormat="1" ht="45" x14ac:dyDescent="0.25">
      <c r="A267" s="4">
        <v>250</v>
      </c>
      <c r="B267" s="3" t="str">
        <f>'Приложение № 3'!B297</f>
        <v>ул. Харьковская, от 
ул. 1-й Военной до 
ул. 26-й Рабочей</v>
      </c>
      <c r="C267" s="6">
        <v>2.4</v>
      </c>
      <c r="D267" s="327" t="s">
        <v>143</v>
      </c>
      <c r="E267" s="328"/>
      <c r="F267" s="329"/>
      <c r="G267" s="327" t="s">
        <v>143</v>
      </c>
      <c r="H267" s="328"/>
      <c r="I267" s="329"/>
      <c r="J267" s="327" t="s">
        <v>143</v>
      </c>
      <c r="K267" s="328"/>
      <c r="L267" s="329"/>
      <c r="M267" s="327" t="s">
        <v>143</v>
      </c>
      <c r="N267" s="328"/>
      <c r="O267" s="329"/>
      <c r="P267" s="10">
        <f t="shared" si="4"/>
        <v>1.2</v>
      </c>
      <c r="Q267" s="114" t="s">
        <v>71</v>
      </c>
      <c r="R267" s="12">
        <v>50</v>
      </c>
      <c r="S267" s="10">
        <f t="shared" si="5"/>
        <v>1.2</v>
      </c>
      <c r="T267" s="114" t="s">
        <v>71</v>
      </c>
      <c r="U267" s="12">
        <v>50</v>
      </c>
      <c r="V267" s="10">
        <f t="shared" si="6"/>
        <v>1.08</v>
      </c>
      <c r="W267" s="114" t="s">
        <v>71</v>
      </c>
      <c r="X267" s="12">
        <v>45</v>
      </c>
      <c r="Y267" s="10">
        <f t="shared" si="7"/>
        <v>0.96</v>
      </c>
      <c r="Z267" s="114" t="s">
        <v>71</v>
      </c>
      <c r="AA267" s="13">
        <v>40</v>
      </c>
    </row>
    <row r="268" spans="1:27" s="7" customFormat="1" ht="45" x14ac:dyDescent="0.25">
      <c r="A268" s="4">
        <v>251</v>
      </c>
      <c r="B268" s="3" t="str">
        <f>'Приложение № 3'!B298</f>
        <v>ул. 1-я Военная, от 
ул. Хабаровской до 
ул. Б. Хмельницкого</v>
      </c>
      <c r="C268" s="6">
        <v>0.76</v>
      </c>
      <c r="D268" s="327" t="s">
        <v>143</v>
      </c>
      <c r="E268" s="328"/>
      <c r="F268" s="329"/>
      <c r="G268" s="327" t="s">
        <v>143</v>
      </c>
      <c r="H268" s="328"/>
      <c r="I268" s="329"/>
      <c r="J268" s="327" t="s">
        <v>143</v>
      </c>
      <c r="K268" s="328"/>
      <c r="L268" s="329"/>
      <c r="M268" s="327" t="s">
        <v>143</v>
      </c>
      <c r="N268" s="328"/>
      <c r="O268" s="329"/>
      <c r="P268" s="10">
        <f t="shared" si="4"/>
        <v>0.45600000000000002</v>
      </c>
      <c r="Q268" s="114" t="s">
        <v>71</v>
      </c>
      <c r="R268" s="12">
        <v>60</v>
      </c>
      <c r="S268" s="10">
        <f t="shared" si="5"/>
        <v>0.45600000000000002</v>
      </c>
      <c r="T268" s="114" t="s">
        <v>71</v>
      </c>
      <c r="U268" s="12">
        <v>60</v>
      </c>
      <c r="V268" s="10">
        <f t="shared" si="6"/>
        <v>0.41799999999999998</v>
      </c>
      <c r="W268" s="114" t="s">
        <v>71</v>
      </c>
      <c r="X268" s="12">
        <v>55</v>
      </c>
      <c r="Y268" s="10">
        <f t="shared" si="7"/>
        <v>0.38</v>
      </c>
      <c r="Z268" s="114" t="s">
        <v>71</v>
      </c>
      <c r="AA268" s="13">
        <v>50</v>
      </c>
    </row>
    <row r="269" spans="1:27" s="7" customFormat="1" ht="45" x14ac:dyDescent="0.25">
      <c r="A269" s="4">
        <v>252</v>
      </c>
      <c r="B269" s="3" t="str">
        <f>'Приложение № 3'!B299</f>
        <v>ул. Ипподромная, от 
ул. Бульварной до 
ул. Б. Хмельницкого</v>
      </c>
      <c r="C269" s="6">
        <v>0.72</v>
      </c>
      <c r="D269" s="327" t="s">
        <v>143</v>
      </c>
      <c r="E269" s="328"/>
      <c r="F269" s="329"/>
      <c r="G269" s="327" t="s">
        <v>143</v>
      </c>
      <c r="H269" s="328"/>
      <c r="I269" s="329"/>
      <c r="J269" s="327" t="s">
        <v>143</v>
      </c>
      <c r="K269" s="328"/>
      <c r="L269" s="329"/>
      <c r="M269" s="327" t="s">
        <v>143</v>
      </c>
      <c r="N269" s="328"/>
      <c r="O269" s="329"/>
      <c r="P269" s="10">
        <f t="shared" si="4"/>
        <v>0.57599999999999996</v>
      </c>
      <c r="Q269" s="114" t="s">
        <v>71</v>
      </c>
      <c r="R269" s="12">
        <v>80</v>
      </c>
      <c r="S269" s="10">
        <f t="shared" si="5"/>
        <v>0.57599999999999996</v>
      </c>
      <c r="T269" s="114" t="s">
        <v>71</v>
      </c>
      <c r="U269" s="12">
        <v>80</v>
      </c>
      <c r="V269" s="10">
        <f t="shared" si="6"/>
        <v>0.54</v>
      </c>
      <c r="W269" s="114" t="s">
        <v>71</v>
      </c>
      <c r="X269" s="12">
        <v>75</v>
      </c>
      <c r="Y269" s="10">
        <f t="shared" si="7"/>
        <v>0.504</v>
      </c>
      <c r="Z269" s="114" t="s">
        <v>71</v>
      </c>
      <c r="AA269" s="13">
        <v>70</v>
      </c>
    </row>
    <row r="270" spans="1:27" s="7" customFormat="1" ht="45" x14ac:dyDescent="0.25">
      <c r="A270" s="4">
        <v>253</v>
      </c>
      <c r="B270" s="3" t="str">
        <f>'Приложение № 3'!B300</f>
        <v>ул. Запорожская, от 
ул. 4-й Железнодорожной до 
ул. Б. Цемента</v>
      </c>
      <c r="C270" s="6">
        <v>0.66</v>
      </c>
      <c r="D270" s="327" t="s">
        <v>143</v>
      </c>
      <c r="E270" s="328"/>
      <c r="F270" s="329"/>
      <c r="G270" s="327" t="s">
        <v>143</v>
      </c>
      <c r="H270" s="328"/>
      <c r="I270" s="329"/>
      <c r="J270" s="327" t="s">
        <v>143</v>
      </c>
      <c r="K270" s="328"/>
      <c r="L270" s="329"/>
      <c r="M270" s="327" t="s">
        <v>143</v>
      </c>
      <c r="N270" s="328"/>
      <c r="O270" s="329"/>
      <c r="P270" s="10">
        <f t="shared" si="4"/>
        <v>0.26400000000000001</v>
      </c>
      <c r="Q270" s="114" t="s">
        <v>71</v>
      </c>
      <c r="R270" s="12">
        <v>40</v>
      </c>
      <c r="S270" s="10">
        <f t="shared" si="5"/>
        <v>0.26400000000000001</v>
      </c>
      <c r="T270" s="114" t="s">
        <v>71</v>
      </c>
      <c r="U270" s="12">
        <v>40</v>
      </c>
      <c r="V270" s="10">
        <f t="shared" si="6"/>
        <v>0.23100000000000001</v>
      </c>
      <c r="W270" s="114" t="s">
        <v>71</v>
      </c>
      <c r="X270" s="12">
        <v>35</v>
      </c>
      <c r="Y270" s="10">
        <f t="shared" si="7"/>
        <v>0.19800000000000001</v>
      </c>
      <c r="Z270" s="114" t="s">
        <v>71</v>
      </c>
      <c r="AA270" s="13">
        <v>30</v>
      </c>
    </row>
    <row r="271" spans="1:27" s="7" customFormat="1" ht="45" x14ac:dyDescent="0.25">
      <c r="A271" s="4">
        <v>254</v>
      </c>
      <c r="B271" s="3" t="str">
        <f>'Приложение № 3'!B301</f>
        <v>ул. Шебалдина, от 
ул. Масленникова до 
ул. Нейбута</v>
      </c>
      <c r="C271" s="6">
        <v>2</v>
      </c>
      <c r="D271" s="327" t="s">
        <v>143</v>
      </c>
      <c r="E271" s="328"/>
      <c r="F271" s="329"/>
      <c r="G271" s="327" t="s">
        <v>143</v>
      </c>
      <c r="H271" s="328"/>
      <c r="I271" s="329"/>
      <c r="J271" s="327" t="s">
        <v>143</v>
      </c>
      <c r="K271" s="328"/>
      <c r="L271" s="329"/>
      <c r="M271" s="327" t="s">
        <v>143</v>
      </c>
      <c r="N271" s="328"/>
      <c r="O271" s="329"/>
      <c r="P271" s="10">
        <f t="shared" si="4"/>
        <v>1.6</v>
      </c>
      <c r="Q271" s="114" t="s">
        <v>71</v>
      </c>
      <c r="R271" s="12">
        <v>80</v>
      </c>
      <c r="S271" s="10">
        <f t="shared" si="5"/>
        <v>1.6</v>
      </c>
      <c r="T271" s="114" t="s">
        <v>71</v>
      </c>
      <c r="U271" s="12">
        <v>80</v>
      </c>
      <c r="V271" s="10">
        <f t="shared" si="6"/>
        <v>1.5</v>
      </c>
      <c r="W271" s="114" t="s">
        <v>71</v>
      </c>
      <c r="X271" s="12">
        <v>75</v>
      </c>
      <c r="Y271" s="10">
        <f t="shared" si="7"/>
        <v>1.4</v>
      </c>
      <c r="Z271" s="114" t="s">
        <v>71</v>
      </c>
      <c r="AA271" s="13">
        <v>70</v>
      </c>
    </row>
    <row r="272" spans="1:27" s="7" customFormat="1" ht="45" x14ac:dyDescent="0.25">
      <c r="A272" s="4">
        <v>255</v>
      </c>
      <c r="B272" s="3" t="str">
        <f>'Приложение № 3'!B302</f>
        <v>ул. 20-я Линия, от 
ул. Масленникова до 
ул. Омской</v>
      </c>
      <c r="C272" s="6">
        <v>1.8</v>
      </c>
      <c r="D272" s="327" t="s">
        <v>143</v>
      </c>
      <c r="E272" s="328"/>
      <c r="F272" s="329"/>
      <c r="G272" s="327" t="s">
        <v>143</v>
      </c>
      <c r="H272" s="328"/>
      <c r="I272" s="329"/>
      <c r="J272" s="327" t="s">
        <v>143</v>
      </c>
      <c r="K272" s="328"/>
      <c r="L272" s="329"/>
      <c r="M272" s="327" t="s">
        <v>143</v>
      </c>
      <c r="N272" s="328"/>
      <c r="O272" s="329"/>
      <c r="P272" s="10">
        <f t="shared" ref="P272:P303" si="8">R272*C272/100</f>
        <v>1.08</v>
      </c>
      <c r="Q272" s="114" t="s">
        <v>71</v>
      </c>
      <c r="R272" s="12">
        <v>60</v>
      </c>
      <c r="S272" s="10">
        <f t="shared" ref="S272:S303" si="9">U272*C272/100</f>
        <v>1.08</v>
      </c>
      <c r="T272" s="114" t="s">
        <v>71</v>
      </c>
      <c r="U272" s="12">
        <v>60</v>
      </c>
      <c r="V272" s="10">
        <f t="shared" ref="V272:V303" si="10">X272*C272/100</f>
        <v>0.99</v>
      </c>
      <c r="W272" s="114" t="s">
        <v>71</v>
      </c>
      <c r="X272" s="12">
        <v>55</v>
      </c>
      <c r="Y272" s="10">
        <f t="shared" ref="Y272:Y303" si="11">AA272*C272/100</f>
        <v>0.9</v>
      </c>
      <c r="Z272" s="114" t="s">
        <v>71</v>
      </c>
      <c r="AA272" s="13">
        <v>50</v>
      </c>
    </row>
    <row r="273" spans="1:27" s="7" customFormat="1" ht="45" x14ac:dyDescent="0.25">
      <c r="A273" s="4">
        <v>256</v>
      </c>
      <c r="B273" s="3" t="str">
        <f>'Приложение № 3'!B303</f>
        <v>ул. 7-я Северная, от 
ул. Красный Путь до 
ул. Красный Пахарь</v>
      </c>
      <c r="C273" s="6">
        <v>2.31</v>
      </c>
      <c r="D273" s="327" t="s">
        <v>143</v>
      </c>
      <c r="E273" s="328"/>
      <c r="F273" s="329"/>
      <c r="G273" s="327" t="s">
        <v>143</v>
      </c>
      <c r="H273" s="328"/>
      <c r="I273" s="329"/>
      <c r="J273" s="327" t="s">
        <v>143</v>
      </c>
      <c r="K273" s="328"/>
      <c r="L273" s="329"/>
      <c r="M273" s="327" t="s">
        <v>143</v>
      </c>
      <c r="N273" s="328"/>
      <c r="O273" s="329"/>
      <c r="P273" s="10">
        <f t="shared" si="8"/>
        <v>1.3859999999999999</v>
      </c>
      <c r="Q273" s="114" t="s">
        <v>71</v>
      </c>
      <c r="R273" s="12">
        <v>60</v>
      </c>
      <c r="S273" s="10">
        <f t="shared" si="9"/>
        <v>1.3859999999999999</v>
      </c>
      <c r="T273" s="114" t="s">
        <v>71</v>
      </c>
      <c r="U273" s="12">
        <v>60</v>
      </c>
      <c r="V273" s="10">
        <f t="shared" si="10"/>
        <v>1.2705</v>
      </c>
      <c r="W273" s="114" t="s">
        <v>71</v>
      </c>
      <c r="X273" s="12">
        <v>55</v>
      </c>
      <c r="Y273" s="10">
        <f t="shared" si="11"/>
        <v>1.155</v>
      </c>
      <c r="Z273" s="114" t="s">
        <v>71</v>
      </c>
      <c r="AA273" s="13">
        <v>50</v>
      </c>
    </row>
    <row r="274" spans="1:27" s="7" customFormat="1" ht="45" x14ac:dyDescent="0.25">
      <c r="A274" s="4">
        <v>257</v>
      </c>
      <c r="B274" s="3" t="str">
        <f>'Приложение № 3'!B304</f>
        <v>ул. Королева, от 
ул. Заозерной до 
ул. 7-й Дунайской</v>
      </c>
      <c r="C274" s="6">
        <v>2.4</v>
      </c>
      <c r="D274" s="327" t="s">
        <v>143</v>
      </c>
      <c r="E274" s="328"/>
      <c r="F274" s="329"/>
      <c r="G274" s="327" t="s">
        <v>143</v>
      </c>
      <c r="H274" s="328"/>
      <c r="I274" s="329"/>
      <c r="J274" s="327" t="s">
        <v>143</v>
      </c>
      <c r="K274" s="328"/>
      <c r="L274" s="329"/>
      <c r="M274" s="327" t="s">
        <v>143</v>
      </c>
      <c r="N274" s="328"/>
      <c r="O274" s="329"/>
      <c r="P274" s="10">
        <f t="shared" si="8"/>
        <v>1.92</v>
      </c>
      <c r="Q274" s="114" t="s">
        <v>71</v>
      </c>
      <c r="R274" s="12">
        <v>80</v>
      </c>
      <c r="S274" s="10">
        <f t="shared" si="9"/>
        <v>1.92</v>
      </c>
      <c r="T274" s="114" t="s">
        <v>71</v>
      </c>
      <c r="U274" s="12">
        <v>80</v>
      </c>
      <c r="V274" s="10">
        <f t="shared" si="10"/>
        <v>1.8</v>
      </c>
      <c r="W274" s="114" t="s">
        <v>71</v>
      </c>
      <c r="X274" s="12">
        <v>75</v>
      </c>
      <c r="Y274" s="10">
        <f t="shared" si="11"/>
        <v>1.68</v>
      </c>
      <c r="Z274" s="114" t="s">
        <v>71</v>
      </c>
      <c r="AA274" s="13">
        <v>70</v>
      </c>
    </row>
    <row r="275" spans="1:27" s="7" customFormat="1" ht="45" x14ac:dyDescent="0.25">
      <c r="A275" s="4">
        <v>258</v>
      </c>
      <c r="B275" s="3" t="str">
        <f>'Приложение № 3'!B305</f>
        <v>ул. Андрианова, от 
просп. Мира до дома 15б 
по просп. Мира</v>
      </c>
      <c r="C275" s="6">
        <v>2.41</v>
      </c>
      <c r="D275" s="327" t="s">
        <v>143</v>
      </c>
      <c r="E275" s="328"/>
      <c r="F275" s="329"/>
      <c r="G275" s="327" t="s">
        <v>143</v>
      </c>
      <c r="H275" s="328"/>
      <c r="I275" s="329"/>
      <c r="J275" s="327" t="s">
        <v>143</v>
      </c>
      <c r="K275" s="328"/>
      <c r="L275" s="329"/>
      <c r="M275" s="327" t="s">
        <v>143</v>
      </c>
      <c r="N275" s="328"/>
      <c r="O275" s="329"/>
      <c r="P275" s="10">
        <f t="shared" si="8"/>
        <v>1.9280000000000002</v>
      </c>
      <c r="Q275" s="114" t="s">
        <v>71</v>
      </c>
      <c r="R275" s="12">
        <v>80</v>
      </c>
      <c r="S275" s="10">
        <f t="shared" si="9"/>
        <v>1.9280000000000002</v>
      </c>
      <c r="T275" s="114" t="s">
        <v>71</v>
      </c>
      <c r="U275" s="12">
        <v>80</v>
      </c>
      <c r="V275" s="10">
        <f t="shared" si="10"/>
        <v>1.8075000000000001</v>
      </c>
      <c r="W275" s="114" t="s">
        <v>71</v>
      </c>
      <c r="X275" s="12">
        <v>75</v>
      </c>
      <c r="Y275" s="10">
        <f t="shared" si="11"/>
        <v>1.6870000000000003</v>
      </c>
      <c r="Z275" s="114" t="s">
        <v>71</v>
      </c>
      <c r="AA275" s="13">
        <v>70</v>
      </c>
    </row>
    <row r="276" spans="1:27" s="7" customFormat="1" ht="45" x14ac:dyDescent="0.25">
      <c r="A276" s="4">
        <v>259</v>
      </c>
      <c r="B276" s="3" t="str">
        <f>'Приложение № 3'!B306</f>
        <v>ул. Коммунальная, от 
ул. Химиков до 
ООТ "Стрельникова"</v>
      </c>
      <c r="C276" s="6">
        <v>1.2</v>
      </c>
      <c r="D276" s="327" t="s">
        <v>143</v>
      </c>
      <c r="E276" s="328"/>
      <c r="F276" s="329"/>
      <c r="G276" s="327" t="s">
        <v>143</v>
      </c>
      <c r="H276" s="328"/>
      <c r="I276" s="329"/>
      <c r="J276" s="327" t="s">
        <v>143</v>
      </c>
      <c r="K276" s="328"/>
      <c r="L276" s="329"/>
      <c r="M276" s="327" t="s">
        <v>143</v>
      </c>
      <c r="N276" s="328"/>
      <c r="O276" s="329"/>
      <c r="P276" s="10">
        <f t="shared" si="8"/>
        <v>0.48</v>
      </c>
      <c r="Q276" s="114" t="s">
        <v>71</v>
      </c>
      <c r="R276" s="12">
        <v>40</v>
      </c>
      <c r="S276" s="10">
        <f t="shared" si="9"/>
        <v>0.48</v>
      </c>
      <c r="T276" s="114" t="s">
        <v>71</v>
      </c>
      <c r="U276" s="12">
        <v>40</v>
      </c>
      <c r="V276" s="10">
        <f t="shared" si="10"/>
        <v>0.42</v>
      </c>
      <c r="W276" s="114" t="s">
        <v>71</v>
      </c>
      <c r="X276" s="12">
        <v>35</v>
      </c>
      <c r="Y276" s="10">
        <f t="shared" si="11"/>
        <v>0.36</v>
      </c>
      <c r="Z276" s="114" t="s">
        <v>71</v>
      </c>
      <c r="AA276" s="13">
        <v>30</v>
      </c>
    </row>
    <row r="277" spans="1:27" s="7" customFormat="1" ht="45" x14ac:dyDescent="0.25">
      <c r="A277" s="4">
        <v>260</v>
      </c>
      <c r="B277" s="3" t="str">
        <f>'Приложение № 3'!B307</f>
        <v>ул. Бородина, от 
ул. Белозерова до 
ул. Бархатовой</v>
      </c>
      <c r="C277" s="6">
        <v>1.33</v>
      </c>
      <c r="D277" s="327" t="s">
        <v>143</v>
      </c>
      <c r="E277" s="328"/>
      <c r="F277" s="329"/>
      <c r="G277" s="327" t="s">
        <v>143</v>
      </c>
      <c r="H277" s="328"/>
      <c r="I277" s="329"/>
      <c r="J277" s="327" t="s">
        <v>143</v>
      </c>
      <c r="K277" s="328"/>
      <c r="L277" s="329"/>
      <c r="M277" s="327" t="s">
        <v>143</v>
      </c>
      <c r="N277" s="328"/>
      <c r="O277" s="329"/>
      <c r="P277" s="10">
        <f t="shared" si="8"/>
        <v>0.66500000000000004</v>
      </c>
      <c r="Q277" s="114" t="s">
        <v>71</v>
      </c>
      <c r="R277" s="12">
        <v>50</v>
      </c>
      <c r="S277" s="10">
        <f t="shared" si="9"/>
        <v>0.66500000000000004</v>
      </c>
      <c r="T277" s="114" t="s">
        <v>71</v>
      </c>
      <c r="U277" s="12">
        <v>50</v>
      </c>
      <c r="V277" s="10">
        <f t="shared" si="10"/>
        <v>0.59850000000000003</v>
      </c>
      <c r="W277" s="114" t="s">
        <v>71</v>
      </c>
      <c r="X277" s="12">
        <v>45</v>
      </c>
      <c r="Y277" s="10">
        <f t="shared" si="11"/>
        <v>0.53200000000000003</v>
      </c>
      <c r="Z277" s="114" t="s">
        <v>71</v>
      </c>
      <c r="AA277" s="13">
        <v>40</v>
      </c>
    </row>
    <row r="278" spans="1:27" s="7" customFormat="1" ht="45" x14ac:dyDescent="0.25">
      <c r="A278" s="4">
        <v>261</v>
      </c>
      <c r="B278" s="3" t="str">
        <f>'Приложение № 3'!B308</f>
        <v>ул. 50 лет Октября, 
от просп. Мира до 
ул. Окружной</v>
      </c>
      <c r="C278" s="6">
        <v>1.33</v>
      </c>
      <c r="D278" s="327" t="s">
        <v>143</v>
      </c>
      <c r="E278" s="328"/>
      <c r="F278" s="329"/>
      <c r="G278" s="327" t="s">
        <v>143</v>
      </c>
      <c r="H278" s="328"/>
      <c r="I278" s="329"/>
      <c r="J278" s="327" t="s">
        <v>143</v>
      </c>
      <c r="K278" s="328"/>
      <c r="L278" s="329"/>
      <c r="M278" s="327" t="s">
        <v>143</v>
      </c>
      <c r="N278" s="328"/>
      <c r="O278" s="329"/>
      <c r="P278" s="10">
        <f t="shared" si="8"/>
        <v>0.53200000000000003</v>
      </c>
      <c r="Q278" s="114" t="s">
        <v>71</v>
      </c>
      <c r="R278" s="12">
        <v>40</v>
      </c>
      <c r="S278" s="10">
        <f t="shared" si="9"/>
        <v>0.53200000000000003</v>
      </c>
      <c r="T278" s="114" t="s">
        <v>71</v>
      </c>
      <c r="U278" s="12">
        <v>40</v>
      </c>
      <c r="V278" s="10">
        <f t="shared" si="10"/>
        <v>0.46550000000000002</v>
      </c>
      <c r="W278" s="114" t="s">
        <v>71</v>
      </c>
      <c r="X278" s="12">
        <v>35</v>
      </c>
      <c r="Y278" s="10">
        <f t="shared" si="11"/>
        <v>0.39900000000000008</v>
      </c>
      <c r="Z278" s="114" t="s">
        <v>71</v>
      </c>
      <c r="AA278" s="13">
        <v>30</v>
      </c>
    </row>
    <row r="279" spans="1:27" s="7" customFormat="1" ht="45" x14ac:dyDescent="0.25">
      <c r="A279" s="4">
        <v>262</v>
      </c>
      <c r="B279" s="3" t="str">
        <f>'Приложение № 3'!B309</f>
        <v>просп. Губкина, от 
ул. Доковской до 
ул. Нефтезаводской</v>
      </c>
      <c r="C279" s="6">
        <v>1.57</v>
      </c>
      <c r="D279" s="327" t="s">
        <v>143</v>
      </c>
      <c r="E279" s="328"/>
      <c r="F279" s="329"/>
      <c r="G279" s="327" t="s">
        <v>143</v>
      </c>
      <c r="H279" s="328"/>
      <c r="I279" s="329"/>
      <c r="J279" s="327" t="s">
        <v>143</v>
      </c>
      <c r="K279" s="328"/>
      <c r="L279" s="329"/>
      <c r="M279" s="327" t="s">
        <v>143</v>
      </c>
      <c r="N279" s="328"/>
      <c r="O279" s="329"/>
      <c r="P279" s="10">
        <f t="shared" si="8"/>
        <v>0.628</v>
      </c>
      <c r="Q279" s="114" t="s">
        <v>71</v>
      </c>
      <c r="R279" s="12">
        <v>40</v>
      </c>
      <c r="S279" s="10">
        <f t="shared" si="9"/>
        <v>0.628</v>
      </c>
      <c r="T279" s="114" t="s">
        <v>71</v>
      </c>
      <c r="U279" s="12">
        <v>40</v>
      </c>
      <c r="V279" s="10">
        <f t="shared" si="10"/>
        <v>0.54949999999999999</v>
      </c>
      <c r="W279" s="114" t="s">
        <v>71</v>
      </c>
      <c r="X279" s="12">
        <v>35</v>
      </c>
      <c r="Y279" s="10">
        <f t="shared" si="11"/>
        <v>0.47100000000000003</v>
      </c>
      <c r="Z279" s="114" t="s">
        <v>71</v>
      </c>
      <c r="AA279" s="13">
        <v>30</v>
      </c>
    </row>
    <row r="280" spans="1:27" s="7" customFormat="1" ht="45" x14ac:dyDescent="0.25">
      <c r="A280" s="4">
        <v>263</v>
      </c>
      <c r="B280" s="3" t="str">
        <f>'Приложение № 3'!B310</f>
        <v>ул. Комбинасткая, от 
ул. Аграрной до 
просп. Губкина</v>
      </c>
      <c r="C280" s="6">
        <v>8.5</v>
      </c>
      <c r="D280" s="327" t="s">
        <v>143</v>
      </c>
      <c r="E280" s="328"/>
      <c r="F280" s="329"/>
      <c r="G280" s="327" t="s">
        <v>143</v>
      </c>
      <c r="H280" s="328"/>
      <c r="I280" s="329"/>
      <c r="J280" s="327" t="s">
        <v>143</v>
      </c>
      <c r="K280" s="328"/>
      <c r="L280" s="329"/>
      <c r="M280" s="327" t="s">
        <v>143</v>
      </c>
      <c r="N280" s="328"/>
      <c r="O280" s="329"/>
      <c r="P280" s="10">
        <f t="shared" si="8"/>
        <v>3.4</v>
      </c>
      <c r="Q280" s="114" t="s">
        <v>71</v>
      </c>
      <c r="R280" s="12">
        <v>40</v>
      </c>
      <c r="S280" s="10">
        <f t="shared" si="9"/>
        <v>3.4</v>
      </c>
      <c r="T280" s="114" t="s">
        <v>71</v>
      </c>
      <c r="U280" s="12">
        <v>40</v>
      </c>
      <c r="V280" s="10">
        <f t="shared" si="10"/>
        <v>2.9750000000000001</v>
      </c>
      <c r="W280" s="114" t="s">
        <v>71</v>
      </c>
      <c r="X280" s="12">
        <v>35</v>
      </c>
      <c r="Y280" s="10">
        <f t="shared" si="11"/>
        <v>2.5499999999999998</v>
      </c>
      <c r="Z280" s="114" t="s">
        <v>71</v>
      </c>
      <c r="AA280" s="13">
        <v>30</v>
      </c>
    </row>
    <row r="281" spans="1:27" s="7" customFormat="1" ht="45" x14ac:dyDescent="0.25">
      <c r="A281" s="4">
        <v>264</v>
      </c>
      <c r="B281" s="3" t="str">
        <f>'Приложение № 3'!B311</f>
        <v>ул. Энергетиков, от 
ул. Малунцева до 
ул. Энтузиастов</v>
      </c>
      <c r="C281" s="6">
        <v>1.8</v>
      </c>
      <c r="D281" s="327" t="s">
        <v>143</v>
      </c>
      <c r="E281" s="328"/>
      <c r="F281" s="329"/>
      <c r="G281" s="327" t="s">
        <v>143</v>
      </c>
      <c r="H281" s="328"/>
      <c r="I281" s="329"/>
      <c r="J281" s="327" t="s">
        <v>143</v>
      </c>
      <c r="K281" s="328"/>
      <c r="L281" s="329"/>
      <c r="M281" s="327" t="s">
        <v>143</v>
      </c>
      <c r="N281" s="328"/>
      <c r="O281" s="329"/>
      <c r="P281" s="10">
        <f t="shared" si="8"/>
        <v>0.72</v>
      </c>
      <c r="Q281" s="114" t="s">
        <v>71</v>
      </c>
      <c r="R281" s="12">
        <v>40</v>
      </c>
      <c r="S281" s="10">
        <f t="shared" si="9"/>
        <v>0.72</v>
      </c>
      <c r="T281" s="114" t="s">
        <v>71</v>
      </c>
      <c r="U281" s="12">
        <v>40</v>
      </c>
      <c r="V281" s="10">
        <f t="shared" si="10"/>
        <v>0.63</v>
      </c>
      <c r="W281" s="114" t="s">
        <v>71</v>
      </c>
      <c r="X281" s="12">
        <v>35</v>
      </c>
      <c r="Y281" s="10">
        <f t="shared" si="11"/>
        <v>0.54</v>
      </c>
      <c r="Z281" s="114" t="s">
        <v>71</v>
      </c>
      <c r="AA281" s="13">
        <v>30</v>
      </c>
    </row>
    <row r="282" spans="1:27" s="7" customFormat="1" ht="45" x14ac:dyDescent="0.25">
      <c r="A282" s="4">
        <v>265</v>
      </c>
      <c r="B282" s="3" t="str">
        <f>'Приложение № 3'!B312</f>
        <v>ул. 2-я Кольцевая, от 
ул. Березовой до 
ул. 2-й Дачной</v>
      </c>
      <c r="C282" s="6">
        <v>1.03</v>
      </c>
      <c r="D282" s="327" t="s">
        <v>143</v>
      </c>
      <c r="E282" s="328"/>
      <c r="F282" s="329"/>
      <c r="G282" s="327" t="s">
        <v>143</v>
      </c>
      <c r="H282" s="328"/>
      <c r="I282" s="329"/>
      <c r="J282" s="327" t="s">
        <v>143</v>
      </c>
      <c r="K282" s="328"/>
      <c r="L282" s="329"/>
      <c r="M282" s="327" t="s">
        <v>143</v>
      </c>
      <c r="N282" s="328"/>
      <c r="O282" s="329"/>
      <c r="P282" s="10">
        <f t="shared" si="8"/>
        <v>0.41200000000000003</v>
      </c>
      <c r="Q282" s="114" t="s">
        <v>71</v>
      </c>
      <c r="R282" s="12">
        <v>40</v>
      </c>
      <c r="S282" s="10">
        <f t="shared" si="9"/>
        <v>0.41200000000000003</v>
      </c>
      <c r="T282" s="114" t="s">
        <v>71</v>
      </c>
      <c r="U282" s="12">
        <v>40</v>
      </c>
      <c r="V282" s="10">
        <f t="shared" si="10"/>
        <v>0.36050000000000004</v>
      </c>
      <c r="W282" s="114" t="s">
        <v>71</v>
      </c>
      <c r="X282" s="12">
        <v>35</v>
      </c>
      <c r="Y282" s="10">
        <f t="shared" si="11"/>
        <v>0.309</v>
      </c>
      <c r="Z282" s="114" t="s">
        <v>71</v>
      </c>
      <c r="AA282" s="13">
        <v>30</v>
      </c>
    </row>
    <row r="283" spans="1:27" s="7" customFormat="1" ht="45" x14ac:dyDescent="0.25">
      <c r="A283" s="4">
        <v>266</v>
      </c>
      <c r="B283" s="3" t="str">
        <f>'Приложение № 3'!B313</f>
        <v>ул. Волховстроя, от 
ул. 2-й Дачной до 
ул. Кемеровской</v>
      </c>
      <c r="C283" s="6">
        <v>1.03</v>
      </c>
      <c r="D283" s="327" t="s">
        <v>143</v>
      </c>
      <c r="E283" s="328"/>
      <c r="F283" s="329"/>
      <c r="G283" s="327" t="s">
        <v>143</v>
      </c>
      <c r="H283" s="328"/>
      <c r="I283" s="329"/>
      <c r="J283" s="327" t="s">
        <v>143</v>
      </c>
      <c r="K283" s="328"/>
      <c r="L283" s="329"/>
      <c r="M283" s="327" t="s">
        <v>143</v>
      </c>
      <c r="N283" s="328"/>
      <c r="O283" s="329"/>
      <c r="P283" s="10">
        <f t="shared" si="8"/>
        <v>0.51500000000000001</v>
      </c>
      <c r="Q283" s="114" t="s">
        <v>71</v>
      </c>
      <c r="R283" s="12">
        <v>50</v>
      </c>
      <c r="S283" s="10">
        <f t="shared" si="9"/>
        <v>0.51500000000000001</v>
      </c>
      <c r="T283" s="114" t="s">
        <v>71</v>
      </c>
      <c r="U283" s="12">
        <v>50</v>
      </c>
      <c r="V283" s="10">
        <f t="shared" si="10"/>
        <v>0.46350000000000002</v>
      </c>
      <c r="W283" s="114" t="s">
        <v>71</v>
      </c>
      <c r="X283" s="12">
        <v>45</v>
      </c>
      <c r="Y283" s="10">
        <f t="shared" si="11"/>
        <v>0.41200000000000003</v>
      </c>
      <c r="Z283" s="114" t="s">
        <v>71</v>
      </c>
      <c r="AA283" s="13">
        <v>40</v>
      </c>
    </row>
    <row r="284" spans="1:27" s="7" customFormat="1" ht="45" x14ac:dyDescent="0.25">
      <c r="A284" s="4">
        <v>267</v>
      </c>
      <c r="B284" s="3" t="str">
        <f>'Приложение № 3'!B314</f>
        <v>ул. 1-я Затонская, от 
ул. Красный Путь до дома 1 
по ул. 2-й Затонской</v>
      </c>
      <c r="C284" s="6">
        <v>0.45</v>
      </c>
      <c r="D284" s="327" t="s">
        <v>143</v>
      </c>
      <c r="E284" s="328"/>
      <c r="F284" s="329"/>
      <c r="G284" s="327" t="s">
        <v>143</v>
      </c>
      <c r="H284" s="328"/>
      <c r="I284" s="329"/>
      <c r="J284" s="327" t="s">
        <v>143</v>
      </c>
      <c r="K284" s="328"/>
      <c r="L284" s="329"/>
      <c r="M284" s="327" t="s">
        <v>143</v>
      </c>
      <c r="N284" s="328"/>
      <c r="O284" s="329"/>
      <c r="P284" s="10">
        <f t="shared" si="8"/>
        <v>0.18</v>
      </c>
      <c r="Q284" s="114" t="s">
        <v>71</v>
      </c>
      <c r="R284" s="12">
        <v>40</v>
      </c>
      <c r="S284" s="10">
        <f t="shared" si="9"/>
        <v>0.18</v>
      </c>
      <c r="T284" s="114" t="s">
        <v>71</v>
      </c>
      <c r="U284" s="12">
        <v>40</v>
      </c>
      <c r="V284" s="10">
        <f t="shared" si="10"/>
        <v>0.1575</v>
      </c>
      <c r="W284" s="114" t="s">
        <v>71</v>
      </c>
      <c r="X284" s="12">
        <v>35</v>
      </c>
      <c r="Y284" s="10">
        <f t="shared" si="11"/>
        <v>0.13500000000000001</v>
      </c>
      <c r="Z284" s="114" t="s">
        <v>71</v>
      </c>
      <c r="AA284" s="13">
        <v>30</v>
      </c>
    </row>
    <row r="285" spans="1:27" s="7" customFormat="1" ht="45" x14ac:dyDescent="0.25">
      <c r="A285" s="4">
        <v>268</v>
      </c>
      <c r="B285" s="3" t="str">
        <f>'Приложение № 3'!B315</f>
        <v>ул. 2-я Дачная, от 
ул. Красный Путь до 
ул. 8-й Кольцевой</v>
      </c>
      <c r="C285" s="6">
        <v>1.06</v>
      </c>
      <c r="D285" s="327" t="s">
        <v>143</v>
      </c>
      <c r="E285" s="328"/>
      <c r="F285" s="329"/>
      <c r="G285" s="327" t="s">
        <v>143</v>
      </c>
      <c r="H285" s="328"/>
      <c r="I285" s="329"/>
      <c r="J285" s="327" t="s">
        <v>143</v>
      </c>
      <c r="K285" s="328"/>
      <c r="L285" s="329"/>
      <c r="M285" s="327" t="s">
        <v>143</v>
      </c>
      <c r="N285" s="328"/>
      <c r="O285" s="329"/>
      <c r="P285" s="10">
        <f t="shared" si="8"/>
        <v>0.42400000000000004</v>
      </c>
      <c r="Q285" s="114" t="s">
        <v>71</v>
      </c>
      <c r="R285" s="12">
        <v>40</v>
      </c>
      <c r="S285" s="10">
        <f t="shared" si="9"/>
        <v>0.42400000000000004</v>
      </c>
      <c r="T285" s="114" t="s">
        <v>71</v>
      </c>
      <c r="U285" s="12">
        <v>40</v>
      </c>
      <c r="V285" s="10">
        <f t="shared" si="10"/>
        <v>0.371</v>
      </c>
      <c r="W285" s="114" t="s">
        <v>71</v>
      </c>
      <c r="X285" s="12">
        <v>35</v>
      </c>
      <c r="Y285" s="10">
        <f t="shared" si="11"/>
        <v>0.318</v>
      </c>
      <c r="Z285" s="114" t="s">
        <v>71</v>
      </c>
      <c r="AA285" s="13">
        <v>30</v>
      </c>
    </row>
    <row r="286" spans="1:27" s="7" customFormat="1" ht="45" x14ac:dyDescent="0.25">
      <c r="A286" s="4">
        <v>269</v>
      </c>
      <c r="B286" s="3" t="str">
        <f>'Приложение № 3'!B316</f>
        <v>ул. 1-я Поселковая, от 
ул. Блюхера до 
ул. 2-й Поселковой</v>
      </c>
      <c r="C286" s="6">
        <v>0.42</v>
      </c>
      <c r="D286" s="327" t="s">
        <v>143</v>
      </c>
      <c r="E286" s="328"/>
      <c r="F286" s="329"/>
      <c r="G286" s="327" t="s">
        <v>143</v>
      </c>
      <c r="H286" s="328"/>
      <c r="I286" s="329"/>
      <c r="J286" s="327" t="s">
        <v>143</v>
      </c>
      <c r="K286" s="328"/>
      <c r="L286" s="329"/>
      <c r="M286" s="327" t="s">
        <v>143</v>
      </c>
      <c r="N286" s="328"/>
      <c r="O286" s="329"/>
      <c r="P286" s="10">
        <f t="shared" si="8"/>
        <v>0.16800000000000001</v>
      </c>
      <c r="Q286" s="114" t="s">
        <v>71</v>
      </c>
      <c r="R286" s="12">
        <v>40</v>
      </c>
      <c r="S286" s="10">
        <f t="shared" si="9"/>
        <v>0.16800000000000001</v>
      </c>
      <c r="T286" s="114" t="s">
        <v>71</v>
      </c>
      <c r="U286" s="12">
        <v>40</v>
      </c>
      <c r="V286" s="10">
        <f t="shared" si="10"/>
        <v>0.14699999999999999</v>
      </c>
      <c r="W286" s="114" t="s">
        <v>71</v>
      </c>
      <c r="X286" s="12">
        <v>35</v>
      </c>
      <c r="Y286" s="10">
        <f t="shared" si="11"/>
        <v>0.126</v>
      </c>
      <c r="Z286" s="114" t="s">
        <v>71</v>
      </c>
      <c r="AA286" s="13">
        <v>30</v>
      </c>
    </row>
    <row r="287" spans="1:27" s="7" customFormat="1" ht="45" x14ac:dyDescent="0.25">
      <c r="A287" s="4">
        <v>270</v>
      </c>
      <c r="B287" s="3" t="str">
        <f>'Приложение № 3'!B317</f>
        <v>ул. 2-я Поселковая, от 
ул. 1-й Поселковой до 
ул. 4-й Поселковой</v>
      </c>
      <c r="C287" s="6">
        <v>0.6</v>
      </c>
      <c r="D287" s="327" t="s">
        <v>143</v>
      </c>
      <c r="E287" s="328"/>
      <c r="F287" s="329"/>
      <c r="G287" s="327" t="s">
        <v>143</v>
      </c>
      <c r="H287" s="328"/>
      <c r="I287" s="329"/>
      <c r="J287" s="327" t="s">
        <v>143</v>
      </c>
      <c r="K287" s="328"/>
      <c r="L287" s="329"/>
      <c r="M287" s="327" t="s">
        <v>143</v>
      </c>
      <c r="N287" s="328"/>
      <c r="O287" s="329"/>
      <c r="P287" s="10">
        <f t="shared" si="8"/>
        <v>0.24</v>
      </c>
      <c r="Q287" s="114" t="s">
        <v>71</v>
      </c>
      <c r="R287" s="12">
        <v>40</v>
      </c>
      <c r="S287" s="10">
        <f t="shared" si="9"/>
        <v>0.24</v>
      </c>
      <c r="T287" s="114" t="s">
        <v>71</v>
      </c>
      <c r="U287" s="12">
        <v>40</v>
      </c>
      <c r="V287" s="10">
        <f t="shared" si="10"/>
        <v>0.21</v>
      </c>
      <c r="W287" s="114" t="s">
        <v>71</v>
      </c>
      <c r="X287" s="12">
        <v>35</v>
      </c>
      <c r="Y287" s="10">
        <f t="shared" si="11"/>
        <v>0.18</v>
      </c>
      <c r="Z287" s="114" t="s">
        <v>71</v>
      </c>
      <c r="AA287" s="13">
        <v>30</v>
      </c>
    </row>
    <row r="288" spans="1:27" s="7" customFormat="1" ht="45" x14ac:dyDescent="0.25">
      <c r="A288" s="4">
        <v>271</v>
      </c>
      <c r="B288" s="3" t="str">
        <f>'Приложение № 3'!B318</f>
        <v>ул. 4-я Поселковая, от 
ул. 2-й Поселковой до 
ул. Химиков</v>
      </c>
      <c r="C288" s="6">
        <v>1.4</v>
      </c>
      <c r="D288" s="327" t="s">
        <v>143</v>
      </c>
      <c r="E288" s="328"/>
      <c r="F288" s="329"/>
      <c r="G288" s="327" t="s">
        <v>143</v>
      </c>
      <c r="H288" s="328"/>
      <c r="I288" s="329"/>
      <c r="J288" s="327" t="s">
        <v>143</v>
      </c>
      <c r="K288" s="328"/>
      <c r="L288" s="329"/>
      <c r="M288" s="327" t="s">
        <v>143</v>
      </c>
      <c r="N288" s="328"/>
      <c r="O288" s="329"/>
      <c r="P288" s="10">
        <f t="shared" si="8"/>
        <v>0.56000000000000005</v>
      </c>
      <c r="Q288" s="114" t="s">
        <v>71</v>
      </c>
      <c r="R288" s="12">
        <v>40</v>
      </c>
      <c r="S288" s="10">
        <f t="shared" si="9"/>
        <v>0.56000000000000005</v>
      </c>
      <c r="T288" s="114" t="s">
        <v>71</v>
      </c>
      <c r="U288" s="12">
        <v>40</v>
      </c>
      <c r="V288" s="10">
        <f t="shared" si="10"/>
        <v>0.49</v>
      </c>
      <c r="W288" s="114" t="s">
        <v>71</v>
      </c>
      <c r="X288" s="12">
        <v>35</v>
      </c>
      <c r="Y288" s="10">
        <f t="shared" si="11"/>
        <v>0.42</v>
      </c>
      <c r="Z288" s="114" t="s">
        <v>71</v>
      </c>
      <c r="AA288" s="13">
        <v>30</v>
      </c>
    </row>
    <row r="289" spans="1:27" s="7" customFormat="1" ht="45" x14ac:dyDescent="0.25">
      <c r="A289" s="4">
        <v>272</v>
      </c>
      <c r="B289" s="3" t="str">
        <f>'Приложение № 3'!B319</f>
        <v>ул. 4-я Северная, от 
ул. Красный Путь до 
ул. Волховстроя</v>
      </c>
      <c r="C289" s="6">
        <v>0.3</v>
      </c>
      <c r="D289" s="327" t="s">
        <v>143</v>
      </c>
      <c r="E289" s="328"/>
      <c r="F289" s="329"/>
      <c r="G289" s="327" t="s">
        <v>143</v>
      </c>
      <c r="H289" s="328"/>
      <c r="I289" s="329"/>
      <c r="J289" s="327" t="s">
        <v>143</v>
      </c>
      <c r="K289" s="328"/>
      <c r="L289" s="329"/>
      <c r="M289" s="327" t="s">
        <v>143</v>
      </c>
      <c r="N289" s="328"/>
      <c r="O289" s="329"/>
      <c r="P289" s="10">
        <f t="shared" si="8"/>
        <v>0.12</v>
      </c>
      <c r="Q289" s="114" t="s">
        <v>71</v>
      </c>
      <c r="R289" s="12">
        <v>40</v>
      </c>
      <c r="S289" s="10">
        <f t="shared" si="9"/>
        <v>0.12</v>
      </c>
      <c r="T289" s="114" t="s">
        <v>71</v>
      </c>
      <c r="U289" s="12">
        <v>40</v>
      </c>
      <c r="V289" s="10">
        <f t="shared" si="10"/>
        <v>0.105</v>
      </c>
      <c r="W289" s="114" t="s">
        <v>71</v>
      </c>
      <c r="X289" s="12">
        <v>35</v>
      </c>
      <c r="Y289" s="10">
        <f t="shared" si="11"/>
        <v>0.09</v>
      </c>
      <c r="Z289" s="114" t="s">
        <v>71</v>
      </c>
      <c r="AA289" s="13">
        <v>30</v>
      </c>
    </row>
    <row r="290" spans="1:27" s="7" customFormat="1" ht="45" x14ac:dyDescent="0.25">
      <c r="A290" s="4">
        <v>273</v>
      </c>
      <c r="B290" s="3" t="str">
        <f>'Приложение № 3'!B320</f>
        <v>ул. XX Партсъезда, от 
ул. Химиков до 
ул. Мамина-Сибиряка</v>
      </c>
      <c r="C290" s="6">
        <v>1.75</v>
      </c>
      <c r="D290" s="327" t="s">
        <v>143</v>
      </c>
      <c r="E290" s="328"/>
      <c r="F290" s="329"/>
      <c r="G290" s="327" t="s">
        <v>143</v>
      </c>
      <c r="H290" s="328"/>
      <c r="I290" s="329"/>
      <c r="J290" s="327" t="s">
        <v>143</v>
      </c>
      <c r="K290" s="328"/>
      <c r="L290" s="329"/>
      <c r="M290" s="327" t="s">
        <v>143</v>
      </c>
      <c r="N290" s="328"/>
      <c r="O290" s="329"/>
      <c r="P290" s="10">
        <f t="shared" si="8"/>
        <v>0.7</v>
      </c>
      <c r="Q290" s="114" t="s">
        <v>71</v>
      </c>
      <c r="R290" s="12">
        <v>40</v>
      </c>
      <c r="S290" s="10">
        <f t="shared" si="9"/>
        <v>0.7</v>
      </c>
      <c r="T290" s="114" t="s">
        <v>71</v>
      </c>
      <c r="U290" s="12">
        <v>40</v>
      </c>
      <c r="V290" s="10">
        <f t="shared" si="10"/>
        <v>0.61250000000000004</v>
      </c>
      <c r="W290" s="114" t="s">
        <v>71</v>
      </c>
      <c r="X290" s="12">
        <v>35</v>
      </c>
      <c r="Y290" s="10">
        <f t="shared" si="11"/>
        <v>0.52500000000000002</v>
      </c>
      <c r="Z290" s="114" t="s">
        <v>71</v>
      </c>
      <c r="AA290" s="13">
        <v>30</v>
      </c>
    </row>
    <row r="291" spans="1:27" s="7" customFormat="1" ht="45" x14ac:dyDescent="0.25">
      <c r="A291" s="4">
        <v>274</v>
      </c>
      <c r="B291" s="3" t="str">
        <f>'Приложение № 3'!B321</f>
        <v>ул. XIX Партсъезда, от 
ул. Малунцева до дома 35 
по ул. XIX Партсъезда</v>
      </c>
      <c r="C291" s="6">
        <v>1.4</v>
      </c>
      <c r="D291" s="327" t="s">
        <v>143</v>
      </c>
      <c r="E291" s="328"/>
      <c r="F291" s="329"/>
      <c r="G291" s="327" t="s">
        <v>143</v>
      </c>
      <c r="H291" s="328"/>
      <c r="I291" s="329"/>
      <c r="J291" s="327" t="s">
        <v>143</v>
      </c>
      <c r="K291" s="328"/>
      <c r="L291" s="329"/>
      <c r="M291" s="327" t="s">
        <v>143</v>
      </c>
      <c r="N291" s="328"/>
      <c r="O291" s="329"/>
      <c r="P291" s="10">
        <f t="shared" si="8"/>
        <v>0.56000000000000005</v>
      </c>
      <c r="Q291" s="114" t="s">
        <v>71</v>
      </c>
      <c r="R291" s="12">
        <v>40</v>
      </c>
      <c r="S291" s="10">
        <f t="shared" si="9"/>
        <v>0.56000000000000005</v>
      </c>
      <c r="T291" s="114" t="s">
        <v>71</v>
      </c>
      <c r="U291" s="12">
        <v>40</v>
      </c>
      <c r="V291" s="10">
        <f t="shared" si="10"/>
        <v>0.49</v>
      </c>
      <c r="W291" s="114" t="s">
        <v>71</v>
      </c>
      <c r="X291" s="12">
        <v>35</v>
      </c>
      <c r="Y291" s="10">
        <f t="shared" si="11"/>
        <v>0.42</v>
      </c>
      <c r="Z291" s="114" t="s">
        <v>71</v>
      </c>
      <c r="AA291" s="13">
        <v>30</v>
      </c>
    </row>
    <row r="292" spans="1:27" s="7" customFormat="1" ht="45" x14ac:dyDescent="0.25">
      <c r="A292" s="4">
        <v>275</v>
      </c>
      <c r="B292" s="3" t="str">
        <f>'Приложение № 3'!B322</f>
        <v>ул. Мамина-Сибиряка, 
от просп. Мира до 
ул. Энтузиастов</v>
      </c>
      <c r="C292" s="6">
        <v>1.36</v>
      </c>
      <c r="D292" s="327" t="s">
        <v>143</v>
      </c>
      <c r="E292" s="328"/>
      <c r="F292" s="329"/>
      <c r="G292" s="327" t="s">
        <v>143</v>
      </c>
      <c r="H292" s="328"/>
      <c r="I292" s="329"/>
      <c r="J292" s="327" t="s">
        <v>143</v>
      </c>
      <c r="K292" s="328"/>
      <c r="L292" s="329"/>
      <c r="M292" s="327" t="s">
        <v>143</v>
      </c>
      <c r="N292" s="328"/>
      <c r="O292" s="329"/>
      <c r="P292" s="10">
        <f t="shared" si="8"/>
        <v>0.54400000000000004</v>
      </c>
      <c r="Q292" s="114" t="s">
        <v>71</v>
      </c>
      <c r="R292" s="12">
        <v>40</v>
      </c>
      <c r="S292" s="10">
        <f t="shared" si="9"/>
        <v>0.54400000000000004</v>
      </c>
      <c r="T292" s="114" t="s">
        <v>71</v>
      </c>
      <c r="U292" s="12">
        <v>40</v>
      </c>
      <c r="V292" s="10">
        <f t="shared" si="10"/>
        <v>0.47600000000000003</v>
      </c>
      <c r="W292" s="114" t="s">
        <v>71</v>
      </c>
      <c r="X292" s="12">
        <v>35</v>
      </c>
      <c r="Y292" s="10">
        <f t="shared" si="11"/>
        <v>0.40800000000000003</v>
      </c>
      <c r="Z292" s="114" t="s">
        <v>71</v>
      </c>
      <c r="AA292" s="13">
        <v>30</v>
      </c>
    </row>
    <row r="293" spans="1:27" s="7" customFormat="1" ht="45" x14ac:dyDescent="0.25">
      <c r="A293" s="4">
        <v>276</v>
      </c>
      <c r="B293" s="3" t="str">
        <f>'Приложение № 3'!B323</f>
        <v>ул. Тварковского, от 
ул. Андрианова до 
ул. XX Партсъезда</v>
      </c>
      <c r="C293" s="6">
        <v>0.56000000000000005</v>
      </c>
      <c r="D293" s="327" t="s">
        <v>143</v>
      </c>
      <c r="E293" s="328"/>
      <c r="F293" s="329"/>
      <c r="G293" s="327" t="s">
        <v>143</v>
      </c>
      <c r="H293" s="328"/>
      <c r="I293" s="329"/>
      <c r="J293" s="327" t="s">
        <v>143</v>
      </c>
      <c r="K293" s="328"/>
      <c r="L293" s="329"/>
      <c r="M293" s="327" t="s">
        <v>143</v>
      </c>
      <c r="N293" s="328"/>
      <c r="O293" s="329"/>
      <c r="P293" s="10">
        <f t="shared" si="8"/>
        <v>0.22400000000000003</v>
      </c>
      <c r="Q293" s="114" t="s">
        <v>71</v>
      </c>
      <c r="R293" s="12">
        <v>40</v>
      </c>
      <c r="S293" s="10">
        <f t="shared" si="9"/>
        <v>0.22400000000000003</v>
      </c>
      <c r="T293" s="114" t="s">
        <v>71</v>
      </c>
      <c r="U293" s="12">
        <v>40</v>
      </c>
      <c r="V293" s="10">
        <f t="shared" si="10"/>
        <v>0.19600000000000001</v>
      </c>
      <c r="W293" s="114" t="s">
        <v>71</v>
      </c>
      <c r="X293" s="12">
        <v>35</v>
      </c>
      <c r="Y293" s="10">
        <f t="shared" si="11"/>
        <v>0.16800000000000001</v>
      </c>
      <c r="Z293" s="114" t="s">
        <v>71</v>
      </c>
      <c r="AA293" s="13">
        <v>30</v>
      </c>
    </row>
    <row r="294" spans="1:27" s="7" customFormat="1" ht="45" x14ac:dyDescent="0.25">
      <c r="A294" s="4">
        <v>277</v>
      </c>
      <c r="B294" s="3" t="str">
        <f>'Приложение № 3'!B324</f>
        <v>ул. Попова, от 
просп. Мира до дома 1 
по ул. Попова</v>
      </c>
      <c r="C294" s="6">
        <v>0.65</v>
      </c>
      <c r="D294" s="327" t="s">
        <v>143</v>
      </c>
      <c r="E294" s="328"/>
      <c r="F294" s="329"/>
      <c r="G294" s="327" t="s">
        <v>143</v>
      </c>
      <c r="H294" s="328"/>
      <c r="I294" s="329"/>
      <c r="J294" s="327" t="s">
        <v>143</v>
      </c>
      <c r="K294" s="328"/>
      <c r="L294" s="329"/>
      <c r="M294" s="327" t="s">
        <v>143</v>
      </c>
      <c r="N294" s="328"/>
      <c r="O294" s="329"/>
      <c r="P294" s="10">
        <f t="shared" si="8"/>
        <v>0.26</v>
      </c>
      <c r="Q294" s="114" t="s">
        <v>71</v>
      </c>
      <c r="R294" s="12">
        <v>40</v>
      </c>
      <c r="S294" s="10">
        <f t="shared" si="9"/>
        <v>0.26</v>
      </c>
      <c r="T294" s="114" t="s">
        <v>71</v>
      </c>
      <c r="U294" s="12">
        <v>40</v>
      </c>
      <c r="V294" s="10">
        <f t="shared" si="10"/>
        <v>0.22750000000000001</v>
      </c>
      <c r="W294" s="114" t="s">
        <v>71</v>
      </c>
      <c r="X294" s="12">
        <v>35</v>
      </c>
      <c r="Y294" s="10">
        <f t="shared" si="11"/>
        <v>0.19500000000000001</v>
      </c>
      <c r="Z294" s="114" t="s">
        <v>71</v>
      </c>
      <c r="AA294" s="13">
        <v>30</v>
      </c>
    </row>
    <row r="295" spans="1:27" s="7" customFormat="1" ht="45" x14ac:dyDescent="0.25">
      <c r="A295" s="4">
        <v>278</v>
      </c>
      <c r="B295" s="3" t="str">
        <f>'Приложение № 3'!B325</f>
        <v>ул. Малиновского, от 
ул. Красноярский тракт до 
ул. Королева</v>
      </c>
      <c r="C295" s="6">
        <v>1.43</v>
      </c>
      <c r="D295" s="327" t="s">
        <v>143</v>
      </c>
      <c r="E295" s="328"/>
      <c r="F295" s="329"/>
      <c r="G295" s="327" t="s">
        <v>143</v>
      </c>
      <c r="H295" s="328"/>
      <c r="I295" s="329"/>
      <c r="J295" s="327" t="s">
        <v>143</v>
      </c>
      <c r="K295" s="328"/>
      <c r="L295" s="329"/>
      <c r="M295" s="327" t="s">
        <v>143</v>
      </c>
      <c r="N295" s="328"/>
      <c r="O295" s="329"/>
      <c r="P295" s="10">
        <f t="shared" si="8"/>
        <v>0.57199999999999995</v>
      </c>
      <c r="Q295" s="114" t="s">
        <v>71</v>
      </c>
      <c r="R295" s="12">
        <v>40</v>
      </c>
      <c r="S295" s="10">
        <f t="shared" si="9"/>
        <v>0.57199999999999995</v>
      </c>
      <c r="T295" s="114" t="s">
        <v>71</v>
      </c>
      <c r="U295" s="12">
        <v>40</v>
      </c>
      <c r="V295" s="10">
        <f t="shared" si="10"/>
        <v>0.50049999999999994</v>
      </c>
      <c r="W295" s="114" t="s">
        <v>71</v>
      </c>
      <c r="X295" s="12">
        <v>35</v>
      </c>
      <c r="Y295" s="10">
        <f t="shared" si="11"/>
        <v>0.42899999999999999</v>
      </c>
      <c r="Z295" s="114" t="s">
        <v>71</v>
      </c>
      <c r="AA295" s="13">
        <v>30</v>
      </c>
    </row>
    <row r="296" spans="1:27" s="7" customFormat="1" ht="45" x14ac:dyDescent="0.25">
      <c r="A296" s="4">
        <v>279</v>
      </c>
      <c r="B296" s="3" t="str">
        <f>'Приложение № 3'!B326</f>
        <v>ул. Белозерова, от 
ул. Бородина до 
ул. Тюленина</v>
      </c>
      <c r="C296" s="6">
        <v>1.1000000000000001</v>
      </c>
      <c r="D296" s="327" t="s">
        <v>143</v>
      </c>
      <c r="E296" s="328"/>
      <c r="F296" s="329"/>
      <c r="G296" s="327" t="s">
        <v>143</v>
      </c>
      <c r="H296" s="328"/>
      <c r="I296" s="329"/>
      <c r="J296" s="327" t="s">
        <v>143</v>
      </c>
      <c r="K296" s="328"/>
      <c r="L296" s="329"/>
      <c r="M296" s="327" t="s">
        <v>143</v>
      </c>
      <c r="N296" s="328"/>
      <c r="O296" s="329"/>
      <c r="P296" s="10">
        <f t="shared" si="8"/>
        <v>0.44</v>
      </c>
      <c r="Q296" s="114" t="s">
        <v>71</v>
      </c>
      <c r="R296" s="12">
        <v>40</v>
      </c>
      <c r="S296" s="10">
        <f t="shared" si="9"/>
        <v>0.44</v>
      </c>
      <c r="T296" s="114" t="s">
        <v>71</v>
      </c>
      <c r="U296" s="12">
        <v>40</v>
      </c>
      <c r="V296" s="10">
        <f t="shared" si="10"/>
        <v>0.38500000000000001</v>
      </c>
      <c r="W296" s="114" t="s">
        <v>71</v>
      </c>
      <c r="X296" s="12">
        <v>35</v>
      </c>
      <c r="Y296" s="10">
        <f t="shared" si="11"/>
        <v>0.33</v>
      </c>
      <c r="Z296" s="114" t="s">
        <v>71</v>
      </c>
      <c r="AA296" s="13">
        <v>30</v>
      </c>
    </row>
    <row r="297" spans="1:27" s="7" customFormat="1" ht="45" x14ac:dyDescent="0.25">
      <c r="A297" s="4">
        <v>280</v>
      </c>
      <c r="B297" s="3" t="str">
        <f>'Приложение № 3'!B327</f>
        <v>ул. М. Никифорова, от 
ул. Блюхера до 
ул. Королева</v>
      </c>
      <c r="C297" s="6">
        <v>0.66</v>
      </c>
      <c r="D297" s="327" t="s">
        <v>143</v>
      </c>
      <c r="E297" s="328"/>
      <c r="F297" s="329"/>
      <c r="G297" s="327" t="s">
        <v>143</v>
      </c>
      <c r="H297" s="328"/>
      <c r="I297" s="329"/>
      <c r="J297" s="327" t="s">
        <v>143</v>
      </c>
      <c r="K297" s="328"/>
      <c r="L297" s="329"/>
      <c r="M297" s="327" t="s">
        <v>143</v>
      </c>
      <c r="N297" s="328"/>
      <c r="O297" s="329"/>
      <c r="P297" s="10">
        <f t="shared" si="8"/>
        <v>0.26400000000000001</v>
      </c>
      <c r="Q297" s="114" t="s">
        <v>71</v>
      </c>
      <c r="R297" s="12">
        <v>40</v>
      </c>
      <c r="S297" s="10">
        <f t="shared" si="9"/>
        <v>0.26400000000000001</v>
      </c>
      <c r="T297" s="114" t="s">
        <v>71</v>
      </c>
      <c r="U297" s="12">
        <v>40</v>
      </c>
      <c r="V297" s="10">
        <f t="shared" si="10"/>
        <v>0.23100000000000001</v>
      </c>
      <c r="W297" s="114" t="s">
        <v>71</v>
      </c>
      <c r="X297" s="12">
        <v>35</v>
      </c>
      <c r="Y297" s="10">
        <f t="shared" si="11"/>
        <v>0.19800000000000001</v>
      </c>
      <c r="Z297" s="114" t="s">
        <v>71</v>
      </c>
      <c r="AA297" s="13">
        <v>30</v>
      </c>
    </row>
    <row r="298" spans="1:27" s="7" customFormat="1" ht="45" x14ac:dyDescent="0.25">
      <c r="A298" s="4">
        <v>281</v>
      </c>
      <c r="B298" s="3" t="str">
        <f>'Приложение № 3'!B328</f>
        <v>ул. С. Тюленина, от 
ул. Заозерной до 
ул. Белозерова</v>
      </c>
      <c r="C298" s="6">
        <v>1.55</v>
      </c>
      <c r="D298" s="327" t="s">
        <v>143</v>
      </c>
      <c r="E298" s="328"/>
      <c r="F298" s="329"/>
      <c r="G298" s="327" t="s">
        <v>143</v>
      </c>
      <c r="H298" s="328"/>
      <c r="I298" s="329"/>
      <c r="J298" s="327" t="s">
        <v>143</v>
      </c>
      <c r="K298" s="328"/>
      <c r="L298" s="329"/>
      <c r="M298" s="327" t="s">
        <v>143</v>
      </c>
      <c r="N298" s="328"/>
      <c r="O298" s="329"/>
      <c r="P298" s="10">
        <f t="shared" si="8"/>
        <v>0.62</v>
      </c>
      <c r="Q298" s="114" t="s">
        <v>71</v>
      </c>
      <c r="R298" s="12">
        <v>40</v>
      </c>
      <c r="S298" s="10">
        <f t="shared" si="9"/>
        <v>0.62</v>
      </c>
      <c r="T298" s="114" t="s">
        <v>71</v>
      </c>
      <c r="U298" s="12">
        <v>40</v>
      </c>
      <c r="V298" s="10">
        <f t="shared" si="10"/>
        <v>0.54249999999999998</v>
      </c>
      <c r="W298" s="114" t="s">
        <v>71</v>
      </c>
      <c r="X298" s="12">
        <v>35</v>
      </c>
      <c r="Y298" s="10">
        <f t="shared" si="11"/>
        <v>0.46500000000000002</v>
      </c>
      <c r="Z298" s="114" t="s">
        <v>71</v>
      </c>
      <c r="AA298" s="13">
        <v>30</v>
      </c>
    </row>
    <row r="299" spans="1:27" s="7" customFormat="1" ht="60" x14ac:dyDescent="0.25">
      <c r="A299" s="4">
        <v>282</v>
      </c>
      <c r="B299" s="3" t="str">
        <f>'Приложение № 3'!B329</f>
        <v>Дорога на 
мкр. "Новоалександровский", 
от ул. Комбинатской до 
ул. Новоалександровской</v>
      </c>
      <c r="C299" s="6">
        <v>4.4000000000000004</v>
      </c>
      <c r="D299" s="327" t="s">
        <v>143</v>
      </c>
      <c r="E299" s="328"/>
      <c r="F299" s="329"/>
      <c r="G299" s="327" t="s">
        <v>143</v>
      </c>
      <c r="H299" s="328"/>
      <c r="I299" s="329"/>
      <c r="J299" s="327" t="s">
        <v>143</v>
      </c>
      <c r="K299" s="328"/>
      <c r="L299" s="329"/>
      <c r="M299" s="327" t="s">
        <v>143</v>
      </c>
      <c r="N299" s="328"/>
      <c r="O299" s="329"/>
      <c r="P299" s="10">
        <f t="shared" si="8"/>
        <v>1.76</v>
      </c>
      <c r="Q299" s="114" t="s">
        <v>71</v>
      </c>
      <c r="R299" s="12">
        <v>40</v>
      </c>
      <c r="S299" s="10">
        <f t="shared" si="9"/>
        <v>1.76</v>
      </c>
      <c r="T299" s="114" t="s">
        <v>71</v>
      </c>
      <c r="U299" s="12">
        <v>40</v>
      </c>
      <c r="V299" s="10">
        <f t="shared" si="10"/>
        <v>1.54</v>
      </c>
      <c r="W299" s="114" t="s">
        <v>71</v>
      </c>
      <c r="X299" s="12">
        <v>35</v>
      </c>
      <c r="Y299" s="10">
        <f t="shared" si="11"/>
        <v>1.32</v>
      </c>
      <c r="Z299" s="114" t="s">
        <v>71</v>
      </c>
      <c r="AA299" s="13">
        <v>30</v>
      </c>
    </row>
    <row r="300" spans="1:27" s="7" customFormat="1" ht="45" x14ac:dyDescent="0.25">
      <c r="A300" s="4">
        <v>283</v>
      </c>
      <c r="B300" s="3" t="str">
        <f>'Приложение № 3'!B330</f>
        <v xml:space="preserve">ул. 50 лет Профсоюзов, от 
ул. Доковской до 
ул. XIX Партсъезда </v>
      </c>
      <c r="C300" s="6">
        <v>3.51</v>
      </c>
      <c r="D300" s="327" t="s">
        <v>143</v>
      </c>
      <c r="E300" s="328"/>
      <c r="F300" s="329"/>
      <c r="G300" s="327" t="s">
        <v>143</v>
      </c>
      <c r="H300" s="328"/>
      <c r="I300" s="329"/>
      <c r="J300" s="327" t="s">
        <v>143</v>
      </c>
      <c r="K300" s="328"/>
      <c r="L300" s="329"/>
      <c r="M300" s="327" t="s">
        <v>143</v>
      </c>
      <c r="N300" s="328"/>
      <c r="O300" s="329"/>
      <c r="P300" s="10">
        <f t="shared" si="8"/>
        <v>1.4039999999999997</v>
      </c>
      <c r="Q300" s="114" t="s">
        <v>71</v>
      </c>
      <c r="R300" s="12">
        <v>40</v>
      </c>
      <c r="S300" s="10">
        <f t="shared" si="9"/>
        <v>1.4039999999999997</v>
      </c>
      <c r="T300" s="114" t="s">
        <v>71</v>
      </c>
      <c r="U300" s="12">
        <v>40</v>
      </c>
      <c r="V300" s="10">
        <f t="shared" si="10"/>
        <v>1.2284999999999999</v>
      </c>
      <c r="W300" s="114" t="s">
        <v>71</v>
      </c>
      <c r="X300" s="12">
        <v>35</v>
      </c>
      <c r="Y300" s="10">
        <f t="shared" si="11"/>
        <v>1.0529999999999999</v>
      </c>
      <c r="Z300" s="114" t="s">
        <v>71</v>
      </c>
      <c r="AA300" s="13">
        <v>30</v>
      </c>
    </row>
    <row r="301" spans="1:27" s="7" customFormat="1" ht="45" x14ac:dyDescent="0.25">
      <c r="A301" s="4">
        <v>284</v>
      </c>
      <c r="B301" s="3" t="str">
        <f>'Приложение № 3'!B331</f>
        <v>ул. Строителей, от 
ул. XX Партсъезда до 
ул. 22 Апреля</v>
      </c>
      <c r="C301" s="6">
        <v>0.94</v>
      </c>
      <c r="D301" s="327" t="s">
        <v>143</v>
      </c>
      <c r="E301" s="328"/>
      <c r="F301" s="329"/>
      <c r="G301" s="327" t="s">
        <v>143</v>
      </c>
      <c r="H301" s="328"/>
      <c r="I301" s="329"/>
      <c r="J301" s="327" t="s">
        <v>143</v>
      </c>
      <c r="K301" s="328"/>
      <c r="L301" s="329"/>
      <c r="M301" s="327" t="s">
        <v>143</v>
      </c>
      <c r="N301" s="328"/>
      <c r="O301" s="329"/>
      <c r="P301" s="10">
        <f t="shared" si="8"/>
        <v>0.37599999999999995</v>
      </c>
      <c r="Q301" s="114" t="s">
        <v>71</v>
      </c>
      <c r="R301" s="12">
        <v>40</v>
      </c>
      <c r="S301" s="10">
        <f t="shared" si="9"/>
        <v>0.37599999999999995</v>
      </c>
      <c r="T301" s="114" t="s">
        <v>71</v>
      </c>
      <c r="U301" s="12">
        <v>40</v>
      </c>
      <c r="V301" s="10">
        <f t="shared" si="10"/>
        <v>0.32899999999999996</v>
      </c>
      <c r="W301" s="114" t="s">
        <v>71</v>
      </c>
      <c r="X301" s="12">
        <v>35</v>
      </c>
      <c r="Y301" s="10">
        <f t="shared" si="11"/>
        <v>0.28199999999999997</v>
      </c>
      <c r="Z301" s="114" t="s">
        <v>71</v>
      </c>
      <c r="AA301" s="13">
        <v>30</v>
      </c>
    </row>
    <row r="302" spans="1:27" s="7" customFormat="1" ht="45" x14ac:dyDescent="0.25">
      <c r="A302" s="4">
        <v>285</v>
      </c>
      <c r="B302" s="3" t="str">
        <f>'Приложение № 3'!B332</f>
        <v>ул. Загородная, от 
просп. Мира до 
ул. Аграрной</v>
      </c>
      <c r="C302" s="6">
        <v>2.62</v>
      </c>
      <c r="D302" s="327" t="s">
        <v>143</v>
      </c>
      <c r="E302" s="328"/>
      <c r="F302" s="329"/>
      <c r="G302" s="327" t="s">
        <v>143</v>
      </c>
      <c r="H302" s="328"/>
      <c r="I302" s="329"/>
      <c r="J302" s="327" t="s">
        <v>143</v>
      </c>
      <c r="K302" s="328"/>
      <c r="L302" s="329"/>
      <c r="M302" s="327" t="s">
        <v>143</v>
      </c>
      <c r="N302" s="328"/>
      <c r="O302" s="329"/>
      <c r="P302" s="10">
        <f t="shared" si="8"/>
        <v>1.048</v>
      </c>
      <c r="Q302" s="114" t="s">
        <v>71</v>
      </c>
      <c r="R302" s="12">
        <v>40</v>
      </c>
      <c r="S302" s="10">
        <f t="shared" si="9"/>
        <v>1.048</v>
      </c>
      <c r="T302" s="114" t="s">
        <v>71</v>
      </c>
      <c r="U302" s="12">
        <v>40</v>
      </c>
      <c r="V302" s="10">
        <f t="shared" si="10"/>
        <v>0.91700000000000004</v>
      </c>
      <c r="W302" s="114" t="s">
        <v>71</v>
      </c>
      <c r="X302" s="12">
        <v>35</v>
      </c>
      <c r="Y302" s="10">
        <f t="shared" si="11"/>
        <v>0.78600000000000003</v>
      </c>
      <c r="Z302" s="114" t="s">
        <v>71</v>
      </c>
      <c r="AA302" s="13">
        <v>30</v>
      </c>
    </row>
    <row r="303" spans="1:27" s="7" customFormat="1" ht="45" x14ac:dyDescent="0.25">
      <c r="A303" s="4">
        <v>286</v>
      </c>
      <c r="B303" s="3" t="str">
        <f>'Приложение № 3'!B333</f>
        <v>ул. Твардовского, от 
просп. Мира до дома 151 
по ул. Правый берег Иртыша</v>
      </c>
      <c r="C303" s="6">
        <v>0.51</v>
      </c>
      <c r="D303" s="327" t="s">
        <v>143</v>
      </c>
      <c r="E303" s="328"/>
      <c r="F303" s="329"/>
      <c r="G303" s="327" t="s">
        <v>143</v>
      </c>
      <c r="H303" s="328"/>
      <c r="I303" s="329"/>
      <c r="J303" s="327" t="s">
        <v>143</v>
      </c>
      <c r="K303" s="328"/>
      <c r="L303" s="329"/>
      <c r="M303" s="327" t="s">
        <v>143</v>
      </c>
      <c r="N303" s="328"/>
      <c r="O303" s="329"/>
      <c r="P303" s="10">
        <f t="shared" si="8"/>
        <v>0.20399999999999999</v>
      </c>
      <c r="Q303" s="114" t="s">
        <v>71</v>
      </c>
      <c r="R303" s="12">
        <v>40</v>
      </c>
      <c r="S303" s="10">
        <f t="shared" si="9"/>
        <v>0.20399999999999999</v>
      </c>
      <c r="T303" s="114" t="s">
        <v>71</v>
      </c>
      <c r="U303" s="12">
        <v>40</v>
      </c>
      <c r="V303" s="10">
        <f t="shared" si="10"/>
        <v>0.17850000000000002</v>
      </c>
      <c r="W303" s="114" t="s">
        <v>71</v>
      </c>
      <c r="X303" s="12">
        <v>35</v>
      </c>
      <c r="Y303" s="10">
        <f t="shared" si="11"/>
        <v>0.153</v>
      </c>
      <c r="Z303" s="114" t="s">
        <v>71</v>
      </c>
      <c r="AA303" s="13">
        <v>30</v>
      </c>
    </row>
    <row r="304" spans="1:27" s="7" customFormat="1" ht="45" x14ac:dyDescent="0.25">
      <c r="A304" s="4">
        <v>287</v>
      </c>
      <c r="B304" s="3" t="str">
        <f>'Приложение № 3'!B334</f>
        <v>ул. Гагарина, от 
Комсомольского моста до 
ул. Интернациональной</v>
      </c>
      <c r="C304" s="6">
        <v>0.79</v>
      </c>
      <c r="D304" s="327" t="s">
        <v>143</v>
      </c>
      <c r="E304" s="328"/>
      <c r="F304" s="329"/>
      <c r="G304" s="327" t="s">
        <v>143</v>
      </c>
      <c r="H304" s="328"/>
      <c r="I304" s="329"/>
      <c r="J304" s="327" t="s">
        <v>143</v>
      </c>
      <c r="K304" s="328"/>
      <c r="L304" s="329"/>
      <c r="M304" s="327" t="s">
        <v>143</v>
      </c>
      <c r="N304" s="328"/>
      <c r="O304" s="329"/>
      <c r="P304" s="10">
        <f t="shared" ref="P304:P335" si="12">R304*C304/100</f>
        <v>0.35550000000000004</v>
      </c>
      <c r="Q304" s="114" t="s">
        <v>71</v>
      </c>
      <c r="R304" s="12">
        <v>45</v>
      </c>
      <c r="S304" s="10">
        <f t="shared" ref="S304:S335" si="13">U304*C304/100</f>
        <v>0.35550000000000004</v>
      </c>
      <c r="T304" s="114" t="s">
        <v>71</v>
      </c>
      <c r="U304" s="12">
        <v>45</v>
      </c>
      <c r="V304" s="10">
        <f t="shared" ref="V304:V335" si="14">X304*C304/100</f>
        <v>0.316</v>
      </c>
      <c r="W304" s="114" t="s">
        <v>71</v>
      </c>
      <c r="X304" s="12">
        <v>40</v>
      </c>
      <c r="Y304" s="10">
        <f t="shared" ref="Y304:Y335" si="15">AA304*C304/100</f>
        <v>0.316</v>
      </c>
      <c r="Z304" s="114" t="s">
        <v>71</v>
      </c>
      <c r="AA304" s="13">
        <v>40</v>
      </c>
    </row>
    <row r="305" spans="1:27" s="7" customFormat="1" ht="45" x14ac:dyDescent="0.25">
      <c r="A305" s="4">
        <v>288</v>
      </c>
      <c r="B305" s="3" t="str">
        <f>'Приложение № 3'!B335</f>
        <v>ул. Герцена, от 
ул. Интернациональной до 
Пушкинского тракта</v>
      </c>
      <c r="C305" s="6">
        <v>4.9000000000000004</v>
      </c>
      <c r="D305" s="327" t="s">
        <v>143</v>
      </c>
      <c r="E305" s="328"/>
      <c r="F305" s="329"/>
      <c r="G305" s="327" t="s">
        <v>143</v>
      </c>
      <c r="H305" s="328"/>
      <c r="I305" s="329"/>
      <c r="J305" s="327" t="s">
        <v>143</v>
      </c>
      <c r="K305" s="328"/>
      <c r="L305" s="329"/>
      <c r="M305" s="327" t="s">
        <v>143</v>
      </c>
      <c r="N305" s="328"/>
      <c r="O305" s="329"/>
      <c r="P305" s="10">
        <f t="shared" si="12"/>
        <v>2.4500000000000002</v>
      </c>
      <c r="Q305" s="114" t="s">
        <v>71</v>
      </c>
      <c r="R305" s="12">
        <v>50</v>
      </c>
      <c r="S305" s="10">
        <f t="shared" si="13"/>
        <v>2.4500000000000002</v>
      </c>
      <c r="T305" s="114" t="s">
        <v>71</v>
      </c>
      <c r="U305" s="12">
        <v>50</v>
      </c>
      <c r="V305" s="10">
        <f t="shared" si="14"/>
        <v>2.2050000000000001</v>
      </c>
      <c r="W305" s="114" t="s">
        <v>71</v>
      </c>
      <c r="X305" s="12">
        <v>45</v>
      </c>
      <c r="Y305" s="10">
        <f t="shared" si="15"/>
        <v>1.96</v>
      </c>
      <c r="Z305" s="114" t="s">
        <v>71</v>
      </c>
      <c r="AA305" s="13">
        <v>40</v>
      </c>
    </row>
    <row r="306" spans="1:27" s="7" customFormat="1" ht="45" x14ac:dyDescent="0.25">
      <c r="A306" s="4">
        <v>289</v>
      </c>
      <c r="B306" s="3" t="str">
        <f>'Приложение № 3'!B336</f>
        <v>ул. Интернациональная, от 
ул. Гагарина до 
ул. Красный Путь</v>
      </c>
      <c r="C306" s="6">
        <v>0.53</v>
      </c>
      <c r="D306" s="327" t="s">
        <v>143</v>
      </c>
      <c r="E306" s="328"/>
      <c r="F306" s="329"/>
      <c r="G306" s="327" t="s">
        <v>143</v>
      </c>
      <c r="H306" s="328"/>
      <c r="I306" s="329"/>
      <c r="J306" s="327" t="s">
        <v>143</v>
      </c>
      <c r="K306" s="328"/>
      <c r="L306" s="329"/>
      <c r="M306" s="327" t="s">
        <v>143</v>
      </c>
      <c r="N306" s="328"/>
      <c r="O306" s="329"/>
      <c r="P306" s="10">
        <f t="shared" si="12"/>
        <v>0.42400000000000004</v>
      </c>
      <c r="Q306" s="114" t="s">
        <v>71</v>
      </c>
      <c r="R306" s="12">
        <v>80</v>
      </c>
      <c r="S306" s="10">
        <f t="shared" si="13"/>
        <v>0.42400000000000004</v>
      </c>
      <c r="T306" s="114" t="s">
        <v>71</v>
      </c>
      <c r="U306" s="12">
        <v>80</v>
      </c>
      <c r="V306" s="10">
        <f t="shared" si="14"/>
        <v>0.39750000000000002</v>
      </c>
      <c r="W306" s="114" t="s">
        <v>71</v>
      </c>
      <c r="X306" s="12">
        <v>75</v>
      </c>
      <c r="Y306" s="10">
        <f t="shared" si="15"/>
        <v>0.371</v>
      </c>
      <c r="Z306" s="114" t="s">
        <v>71</v>
      </c>
      <c r="AA306" s="13">
        <v>70</v>
      </c>
    </row>
    <row r="307" spans="1:27" s="7" customFormat="1" ht="45" x14ac:dyDescent="0.25">
      <c r="A307" s="4">
        <v>290</v>
      </c>
      <c r="B307" s="3" t="str">
        <f>'Приложение № 3'!B337</f>
        <v>ул. Партизанская, от 
ул. Ленина до дома 5 по 
ул. Партизанской</v>
      </c>
      <c r="C307" s="6">
        <v>0.77</v>
      </c>
      <c r="D307" s="327" t="s">
        <v>143</v>
      </c>
      <c r="E307" s="328"/>
      <c r="F307" s="329"/>
      <c r="G307" s="327" t="s">
        <v>143</v>
      </c>
      <c r="H307" s="328"/>
      <c r="I307" s="329"/>
      <c r="J307" s="327" t="s">
        <v>143</v>
      </c>
      <c r="K307" s="328"/>
      <c r="L307" s="329"/>
      <c r="M307" s="327" t="s">
        <v>143</v>
      </c>
      <c r="N307" s="328"/>
      <c r="O307" s="329"/>
      <c r="P307" s="10">
        <f t="shared" si="12"/>
        <v>0.38500000000000001</v>
      </c>
      <c r="Q307" s="114" t="s">
        <v>71</v>
      </c>
      <c r="R307" s="12">
        <v>50</v>
      </c>
      <c r="S307" s="10">
        <f t="shared" si="13"/>
        <v>0.38500000000000001</v>
      </c>
      <c r="T307" s="114" t="s">
        <v>71</v>
      </c>
      <c r="U307" s="12">
        <v>50</v>
      </c>
      <c r="V307" s="10">
        <f t="shared" si="14"/>
        <v>0.34649999999999997</v>
      </c>
      <c r="W307" s="114" t="s">
        <v>71</v>
      </c>
      <c r="X307" s="12">
        <v>45</v>
      </c>
      <c r="Y307" s="10">
        <f t="shared" si="15"/>
        <v>0.308</v>
      </c>
      <c r="Z307" s="114" t="s">
        <v>71</v>
      </c>
      <c r="AA307" s="13">
        <v>40</v>
      </c>
    </row>
    <row r="308" spans="1:27" s="7" customFormat="1" ht="45" x14ac:dyDescent="0.25">
      <c r="A308" s="4">
        <v>291</v>
      </c>
      <c r="B308" s="3" t="str">
        <f>'Приложение № 3'!B338</f>
        <v>ул. 21-я Амурская, от 
ул. 24-й Северной до 
ул. Завертяева</v>
      </c>
      <c r="C308" s="6">
        <v>1.4</v>
      </c>
      <c r="D308" s="327" t="s">
        <v>143</v>
      </c>
      <c r="E308" s="328"/>
      <c r="F308" s="329"/>
      <c r="G308" s="327" t="s">
        <v>143</v>
      </c>
      <c r="H308" s="328"/>
      <c r="I308" s="329"/>
      <c r="J308" s="327" t="s">
        <v>143</v>
      </c>
      <c r="K308" s="328"/>
      <c r="L308" s="329"/>
      <c r="M308" s="327" t="s">
        <v>143</v>
      </c>
      <c r="N308" s="328"/>
      <c r="O308" s="329"/>
      <c r="P308" s="10">
        <f t="shared" si="12"/>
        <v>1.1200000000000001</v>
      </c>
      <c r="Q308" s="114" t="s">
        <v>71</v>
      </c>
      <c r="R308" s="12">
        <v>80</v>
      </c>
      <c r="S308" s="10">
        <f t="shared" si="13"/>
        <v>1.1200000000000001</v>
      </c>
      <c r="T308" s="114" t="s">
        <v>71</v>
      </c>
      <c r="U308" s="12">
        <v>80</v>
      </c>
      <c r="V308" s="10">
        <f t="shared" si="14"/>
        <v>1.05</v>
      </c>
      <c r="W308" s="114" t="s">
        <v>71</v>
      </c>
      <c r="X308" s="12">
        <v>75</v>
      </c>
      <c r="Y308" s="10">
        <f t="shared" si="15"/>
        <v>0.98</v>
      </c>
      <c r="Z308" s="114" t="s">
        <v>71</v>
      </c>
      <c r="AA308" s="13">
        <v>70</v>
      </c>
    </row>
    <row r="309" spans="1:27" s="7" customFormat="1" ht="45" x14ac:dyDescent="0.25">
      <c r="A309" s="4">
        <v>292</v>
      </c>
      <c r="B309" s="3" t="str">
        <f>'Приложение № 3'!B339</f>
        <v>ул. Б. Хмельницкого, от 
ул. Масленникова до 
ул. Нейбута</v>
      </c>
      <c r="C309" s="6">
        <v>2</v>
      </c>
      <c r="D309" s="327" t="s">
        <v>143</v>
      </c>
      <c r="E309" s="328"/>
      <c r="F309" s="329"/>
      <c r="G309" s="327" t="s">
        <v>143</v>
      </c>
      <c r="H309" s="328"/>
      <c r="I309" s="329"/>
      <c r="J309" s="327" t="s">
        <v>143</v>
      </c>
      <c r="K309" s="328"/>
      <c r="L309" s="329"/>
      <c r="M309" s="327" t="s">
        <v>143</v>
      </c>
      <c r="N309" s="328"/>
      <c r="O309" s="329"/>
      <c r="P309" s="10">
        <f t="shared" si="12"/>
        <v>1.6</v>
      </c>
      <c r="Q309" s="114" t="s">
        <v>71</v>
      </c>
      <c r="R309" s="12">
        <v>80</v>
      </c>
      <c r="S309" s="10">
        <f t="shared" si="13"/>
        <v>1.6</v>
      </c>
      <c r="T309" s="114" t="s">
        <v>71</v>
      </c>
      <c r="U309" s="12">
        <v>80</v>
      </c>
      <c r="V309" s="10">
        <f t="shared" si="14"/>
        <v>1.5</v>
      </c>
      <c r="W309" s="114" t="s">
        <v>71</v>
      </c>
      <c r="X309" s="12">
        <v>75</v>
      </c>
      <c r="Y309" s="10">
        <f t="shared" si="15"/>
        <v>1.4</v>
      </c>
      <c r="Z309" s="114" t="s">
        <v>71</v>
      </c>
      <c r="AA309" s="13">
        <v>70</v>
      </c>
    </row>
    <row r="310" spans="1:27" s="7" customFormat="1" ht="45" x14ac:dyDescent="0.25">
      <c r="A310" s="4">
        <v>293</v>
      </c>
      <c r="B310" s="3" t="str">
        <f>'Приложение № 3'!B340</f>
        <v>ул. Булатова, от 
ул. Фрунзе до 
ул. Орджоникидзе</v>
      </c>
      <c r="C310" s="6">
        <v>0.9</v>
      </c>
      <c r="D310" s="327" t="s">
        <v>143</v>
      </c>
      <c r="E310" s="328"/>
      <c r="F310" s="329"/>
      <c r="G310" s="327" t="s">
        <v>143</v>
      </c>
      <c r="H310" s="328"/>
      <c r="I310" s="329"/>
      <c r="J310" s="327" t="s">
        <v>143</v>
      </c>
      <c r="K310" s="328"/>
      <c r="L310" s="329"/>
      <c r="M310" s="327" t="s">
        <v>143</v>
      </c>
      <c r="N310" s="328"/>
      <c r="O310" s="329"/>
      <c r="P310" s="10">
        <f t="shared" si="12"/>
        <v>0.36</v>
      </c>
      <c r="Q310" s="114" t="s">
        <v>71</v>
      </c>
      <c r="R310" s="12">
        <v>40</v>
      </c>
      <c r="S310" s="10">
        <f t="shared" si="13"/>
        <v>0.36</v>
      </c>
      <c r="T310" s="114" t="s">
        <v>71</v>
      </c>
      <c r="U310" s="12">
        <v>40</v>
      </c>
      <c r="V310" s="10">
        <f t="shared" si="14"/>
        <v>0.315</v>
      </c>
      <c r="W310" s="114" t="s">
        <v>71</v>
      </c>
      <c r="X310" s="12">
        <v>35</v>
      </c>
      <c r="Y310" s="10">
        <f t="shared" si="15"/>
        <v>0.27</v>
      </c>
      <c r="Z310" s="114" t="s">
        <v>71</v>
      </c>
      <c r="AA310" s="13">
        <v>30</v>
      </c>
    </row>
    <row r="311" spans="1:27" s="7" customFormat="1" ht="45" x14ac:dyDescent="0.25">
      <c r="A311" s="4">
        <v>294</v>
      </c>
      <c r="B311" s="3" t="str">
        <f>'Приложение № 3'!B341</f>
        <v>ул. Циолковского, 
от ул. Иртышской набережной 
до ул. Пушкина</v>
      </c>
      <c r="C311" s="6">
        <v>0.42</v>
      </c>
      <c r="D311" s="327" t="s">
        <v>143</v>
      </c>
      <c r="E311" s="328"/>
      <c r="F311" s="329"/>
      <c r="G311" s="327" t="s">
        <v>143</v>
      </c>
      <c r="H311" s="328"/>
      <c r="I311" s="329"/>
      <c r="J311" s="327" t="s">
        <v>143</v>
      </c>
      <c r="K311" s="328"/>
      <c r="L311" s="329"/>
      <c r="M311" s="327" t="s">
        <v>143</v>
      </c>
      <c r="N311" s="328"/>
      <c r="O311" s="329"/>
      <c r="P311" s="10">
        <f t="shared" si="12"/>
        <v>0.21</v>
      </c>
      <c r="Q311" s="114" t="s">
        <v>71</v>
      </c>
      <c r="R311" s="12">
        <v>50</v>
      </c>
      <c r="S311" s="10">
        <f t="shared" si="13"/>
        <v>0.21</v>
      </c>
      <c r="T311" s="114" t="s">
        <v>71</v>
      </c>
      <c r="U311" s="12">
        <v>50</v>
      </c>
      <c r="V311" s="10">
        <f t="shared" si="14"/>
        <v>0.18899999999999997</v>
      </c>
      <c r="W311" s="114" t="s">
        <v>71</v>
      </c>
      <c r="X311" s="12">
        <v>45</v>
      </c>
      <c r="Y311" s="10">
        <f t="shared" si="15"/>
        <v>0.16800000000000001</v>
      </c>
      <c r="Z311" s="114" t="s">
        <v>71</v>
      </c>
      <c r="AA311" s="13">
        <v>40</v>
      </c>
    </row>
    <row r="312" spans="1:27" s="7" customFormat="1" ht="45" x14ac:dyDescent="0.25">
      <c r="A312" s="4">
        <v>295</v>
      </c>
      <c r="B312" s="3" t="str">
        <f>'Приложение № 3'!B342</f>
        <v>ул. Кемеровская, от 
ул. Герцена до 
ул. Набережная Тухачевского</v>
      </c>
      <c r="C312" s="6">
        <v>1.95</v>
      </c>
      <c r="D312" s="327" t="s">
        <v>143</v>
      </c>
      <c r="E312" s="328"/>
      <c r="F312" s="329"/>
      <c r="G312" s="327" t="s">
        <v>143</v>
      </c>
      <c r="H312" s="328"/>
      <c r="I312" s="329"/>
      <c r="J312" s="327" t="s">
        <v>143</v>
      </c>
      <c r="K312" s="328"/>
      <c r="L312" s="329"/>
      <c r="M312" s="327" t="s">
        <v>143</v>
      </c>
      <c r="N312" s="328"/>
      <c r="O312" s="329"/>
      <c r="P312" s="10">
        <f t="shared" si="12"/>
        <v>0.97499999999999998</v>
      </c>
      <c r="Q312" s="114" t="s">
        <v>71</v>
      </c>
      <c r="R312" s="12">
        <v>50</v>
      </c>
      <c r="S312" s="10">
        <f t="shared" si="13"/>
        <v>0.97499999999999998</v>
      </c>
      <c r="T312" s="114" t="s">
        <v>71</v>
      </c>
      <c r="U312" s="12">
        <v>50</v>
      </c>
      <c r="V312" s="10">
        <f t="shared" si="14"/>
        <v>0.87749999999999995</v>
      </c>
      <c r="W312" s="114" t="s">
        <v>71</v>
      </c>
      <c r="X312" s="12">
        <v>45</v>
      </c>
      <c r="Y312" s="10">
        <f t="shared" si="15"/>
        <v>0.78</v>
      </c>
      <c r="Z312" s="114" t="s">
        <v>71</v>
      </c>
      <c r="AA312" s="13">
        <v>40</v>
      </c>
    </row>
    <row r="313" spans="1:27" s="7" customFormat="1" ht="45" x14ac:dyDescent="0.25">
      <c r="A313" s="4">
        <v>296</v>
      </c>
      <c r="B313" s="3" t="str">
        <f>'Приложение № 3'!B343</f>
        <v>ул. 24-я Северная, от 
ул. 21-я Амурская до 
ул. Долгирева</v>
      </c>
      <c r="C313" s="6">
        <v>3.64</v>
      </c>
      <c r="D313" s="327" t="s">
        <v>143</v>
      </c>
      <c r="E313" s="328"/>
      <c r="F313" s="329"/>
      <c r="G313" s="327" t="s">
        <v>143</v>
      </c>
      <c r="H313" s="328"/>
      <c r="I313" s="329"/>
      <c r="J313" s="327" t="s">
        <v>143</v>
      </c>
      <c r="K313" s="328"/>
      <c r="L313" s="329"/>
      <c r="M313" s="327" t="s">
        <v>143</v>
      </c>
      <c r="N313" s="328"/>
      <c r="O313" s="329"/>
      <c r="P313" s="10">
        <f t="shared" si="12"/>
        <v>2.9119999999999999</v>
      </c>
      <c r="Q313" s="114" t="s">
        <v>71</v>
      </c>
      <c r="R313" s="12">
        <v>80</v>
      </c>
      <c r="S313" s="10">
        <f t="shared" si="13"/>
        <v>2.9119999999999999</v>
      </c>
      <c r="T313" s="114" t="s">
        <v>71</v>
      </c>
      <c r="U313" s="12">
        <v>80</v>
      </c>
      <c r="V313" s="10">
        <f t="shared" si="14"/>
        <v>2.73</v>
      </c>
      <c r="W313" s="114" t="s">
        <v>71</v>
      </c>
      <c r="X313" s="12">
        <v>75</v>
      </c>
      <c r="Y313" s="10">
        <f t="shared" si="15"/>
        <v>2.548</v>
      </c>
      <c r="Z313" s="114" t="s">
        <v>71</v>
      </c>
      <c r="AA313" s="13">
        <v>70</v>
      </c>
    </row>
    <row r="314" spans="1:27" s="7" customFormat="1" ht="45" x14ac:dyDescent="0.25">
      <c r="A314" s="4">
        <v>297</v>
      </c>
      <c r="B314" s="3" t="str">
        <f>'Приложение № 3'!B344</f>
        <v>ул. Челюскинцев, от 
ул. Багратиона до 
ул. 5-й Северной</v>
      </c>
      <c r="C314" s="6">
        <v>1.61</v>
      </c>
      <c r="D314" s="327" t="s">
        <v>143</v>
      </c>
      <c r="E314" s="328"/>
      <c r="F314" s="329"/>
      <c r="G314" s="327" t="s">
        <v>143</v>
      </c>
      <c r="H314" s="328"/>
      <c r="I314" s="329"/>
      <c r="J314" s="327" t="s">
        <v>143</v>
      </c>
      <c r="K314" s="328"/>
      <c r="L314" s="329"/>
      <c r="M314" s="327" t="s">
        <v>143</v>
      </c>
      <c r="N314" s="328"/>
      <c r="O314" s="329"/>
      <c r="P314" s="10">
        <f t="shared" si="12"/>
        <v>1.288</v>
      </c>
      <c r="Q314" s="114" t="s">
        <v>71</v>
      </c>
      <c r="R314" s="12">
        <v>80</v>
      </c>
      <c r="S314" s="10">
        <f t="shared" si="13"/>
        <v>1.288</v>
      </c>
      <c r="T314" s="114" t="s">
        <v>71</v>
      </c>
      <c r="U314" s="12">
        <v>80</v>
      </c>
      <c r="V314" s="10">
        <f t="shared" si="14"/>
        <v>1.2075000000000002</v>
      </c>
      <c r="W314" s="114" t="s">
        <v>71</v>
      </c>
      <c r="X314" s="12">
        <v>75</v>
      </c>
      <c r="Y314" s="10">
        <f t="shared" si="15"/>
        <v>1.127</v>
      </c>
      <c r="Z314" s="114" t="s">
        <v>71</v>
      </c>
      <c r="AA314" s="13">
        <v>70</v>
      </c>
    </row>
    <row r="315" spans="1:27" s="7" customFormat="1" ht="45" x14ac:dyDescent="0.25">
      <c r="A315" s="4">
        <v>298</v>
      </c>
      <c r="B315" s="3" t="str">
        <f>'Приложение № 3'!B345</f>
        <v>ул. Куйбышева, от 
ул. Бульварной до 
ул. Омской</v>
      </c>
      <c r="C315" s="6">
        <v>2.72</v>
      </c>
      <c r="D315" s="327" t="s">
        <v>143</v>
      </c>
      <c r="E315" s="328"/>
      <c r="F315" s="329"/>
      <c r="G315" s="327" t="s">
        <v>143</v>
      </c>
      <c r="H315" s="328"/>
      <c r="I315" s="329"/>
      <c r="J315" s="327" t="s">
        <v>143</v>
      </c>
      <c r="K315" s="328"/>
      <c r="L315" s="329"/>
      <c r="M315" s="327" t="s">
        <v>143</v>
      </c>
      <c r="N315" s="328"/>
      <c r="O315" s="329"/>
      <c r="P315" s="10">
        <f t="shared" si="12"/>
        <v>2.1760000000000002</v>
      </c>
      <c r="Q315" s="114" t="s">
        <v>71</v>
      </c>
      <c r="R315" s="12">
        <v>80</v>
      </c>
      <c r="S315" s="10">
        <f t="shared" si="13"/>
        <v>2.1760000000000002</v>
      </c>
      <c r="T315" s="114" t="s">
        <v>71</v>
      </c>
      <c r="U315" s="12">
        <v>80</v>
      </c>
      <c r="V315" s="10">
        <f t="shared" si="14"/>
        <v>2.0400000000000005</v>
      </c>
      <c r="W315" s="114" t="s">
        <v>71</v>
      </c>
      <c r="X315" s="12">
        <v>75</v>
      </c>
      <c r="Y315" s="10">
        <f t="shared" si="15"/>
        <v>1.9040000000000001</v>
      </c>
      <c r="Z315" s="114" t="s">
        <v>71</v>
      </c>
      <c r="AA315" s="13">
        <v>70</v>
      </c>
    </row>
    <row r="316" spans="1:27" s="7" customFormat="1" ht="45" x14ac:dyDescent="0.25">
      <c r="A316" s="4">
        <v>299</v>
      </c>
      <c r="B316" s="3" t="str">
        <f>'Приложение № 3'!B346</f>
        <v>ул. 2-я Производственная, от 
ул. 1-й Заречной до 
ул. Нейбута</v>
      </c>
      <c r="C316" s="6">
        <v>1.6</v>
      </c>
      <c r="D316" s="327" t="s">
        <v>143</v>
      </c>
      <c r="E316" s="328"/>
      <c r="F316" s="329"/>
      <c r="G316" s="327" t="s">
        <v>143</v>
      </c>
      <c r="H316" s="328"/>
      <c r="I316" s="329"/>
      <c r="J316" s="327" t="s">
        <v>143</v>
      </c>
      <c r="K316" s="328"/>
      <c r="L316" s="329"/>
      <c r="M316" s="327" t="s">
        <v>143</v>
      </c>
      <c r="N316" s="328"/>
      <c r="O316" s="329"/>
      <c r="P316" s="10">
        <f t="shared" si="12"/>
        <v>0.64</v>
      </c>
      <c r="Q316" s="114" t="s">
        <v>71</v>
      </c>
      <c r="R316" s="12">
        <v>40</v>
      </c>
      <c r="S316" s="10">
        <f t="shared" si="13"/>
        <v>0.64</v>
      </c>
      <c r="T316" s="114" t="s">
        <v>71</v>
      </c>
      <c r="U316" s="12">
        <v>40</v>
      </c>
      <c r="V316" s="10">
        <f t="shared" si="14"/>
        <v>0.56000000000000005</v>
      </c>
      <c r="W316" s="114" t="s">
        <v>71</v>
      </c>
      <c r="X316" s="12">
        <v>35</v>
      </c>
      <c r="Y316" s="10">
        <f t="shared" si="15"/>
        <v>0.48</v>
      </c>
      <c r="Z316" s="114" t="s">
        <v>71</v>
      </c>
      <c r="AA316" s="13">
        <v>30</v>
      </c>
    </row>
    <row r="317" spans="1:27" s="7" customFormat="1" ht="45" x14ac:dyDescent="0.25">
      <c r="A317" s="4">
        <v>300</v>
      </c>
      <c r="B317" s="3" t="str">
        <f>'Приложение № 3'!B347</f>
        <v>ул. Чернышевского, от 
ул. 5-й Северной до 
ул. Рабиновича</v>
      </c>
      <c r="C317" s="6">
        <v>1.3</v>
      </c>
      <c r="D317" s="327" t="s">
        <v>143</v>
      </c>
      <c r="E317" s="328"/>
      <c r="F317" s="329"/>
      <c r="G317" s="327" t="s">
        <v>143</v>
      </c>
      <c r="H317" s="328"/>
      <c r="I317" s="329"/>
      <c r="J317" s="327" t="s">
        <v>143</v>
      </c>
      <c r="K317" s="328"/>
      <c r="L317" s="329"/>
      <c r="M317" s="327" t="s">
        <v>143</v>
      </c>
      <c r="N317" s="328"/>
      <c r="O317" s="329"/>
      <c r="P317" s="10">
        <f t="shared" si="12"/>
        <v>0.65</v>
      </c>
      <c r="Q317" s="114" t="s">
        <v>71</v>
      </c>
      <c r="R317" s="12">
        <v>50</v>
      </c>
      <c r="S317" s="10">
        <f t="shared" si="13"/>
        <v>0.65</v>
      </c>
      <c r="T317" s="114" t="s">
        <v>71</v>
      </c>
      <c r="U317" s="12">
        <v>50</v>
      </c>
      <c r="V317" s="10">
        <f t="shared" si="14"/>
        <v>0.58499999999999996</v>
      </c>
      <c r="W317" s="114" t="s">
        <v>71</v>
      </c>
      <c r="X317" s="12">
        <v>45</v>
      </c>
      <c r="Y317" s="10">
        <f t="shared" si="15"/>
        <v>0.52</v>
      </c>
      <c r="Z317" s="114" t="s">
        <v>71</v>
      </c>
      <c r="AA317" s="13">
        <v>40</v>
      </c>
    </row>
    <row r="318" spans="1:27" s="7" customFormat="1" ht="45" x14ac:dyDescent="0.25">
      <c r="A318" s="4">
        <v>301</v>
      </c>
      <c r="B318" s="3" t="str">
        <f>'Приложение № 3'!B348</f>
        <v>ул. Бульварная, от 
ул. Пушкина до 
ул. Куйбышева</v>
      </c>
      <c r="C318" s="6">
        <v>0.85</v>
      </c>
      <c r="D318" s="327" t="s">
        <v>143</v>
      </c>
      <c r="E318" s="328"/>
      <c r="F318" s="329"/>
      <c r="G318" s="327" t="s">
        <v>143</v>
      </c>
      <c r="H318" s="328"/>
      <c r="I318" s="329"/>
      <c r="J318" s="327" t="s">
        <v>143</v>
      </c>
      <c r="K318" s="328"/>
      <c r="L318" s="329"/>
      <c r="M318" s="327" t="s">
        <v>143</v>
      </c>
      <c r="N318" s="328"/>
      <c r="O318" s="329"/>
      <c r="P318" s="10">
        <f t="shared" si="12"/>
        <v>0.34</v>
      </c>
      <c r="Q318" s="114" t="s">
        <v>71</v>
      </c>
      <c r="R318" s="12">
        <v>40</v>
      </c>
      <c r="S318" s="10">
        <f t="shared" si="13"/>
        <v>0.34</v>
      </c>
      <c r="T318" s="114" t="s">
        <v>71</v>
      </c>
      <c r="U318" s="12">
        <v>40</v>
      </c>
      <c r="V318" s="10">
        <f t="shared" si="14"/>
        <v>0.29749999999999999</v>
      </c>
      <c r="W318" s="114" t="s">
        <v>71</v>
      </c>
      <c r="X318" s="12">
        <v>35</v>
      </c>
      <c r="Y318" s="10">
        <f t="shared" si="15"/>
        <v>0.255</v>
      </c>
      <c r="Z318" s="114" t="s">
        <v>71</v>
      </c>
      <c r="AA318" s="13">
        <v>30</v>
      </c>
    </row>
    <row r="319" spans="1:27" s="7" customFormat="1" ht="45" x14ac:dyDescent="0.25">
      <c r="A319" s="4">
        <v>302</v>
      </c>
      <c r="B319" s="3" t="str">
        <f>'Приложение № 3'!B349</f>
        <v>ул. 8-я Восточная, от 
ул. Челюскинцев до дома 101 
по ул. 8-й Восточной</v>
      </c>
      <c r="C319" s="6">
        <v>1.45</v>
      </c>
      <c r="D319" s="327" t="s">
        <v>143</v>
      </c>
      <c r="E319" s="328"/>
      <c r="F319" s="329"/>
      <c r="G319" s="327" t="s">
        <v>143</v>
      </c>
      <c r="H319" s="328"/>
      <c r="I319" s="329"/>
      <c r="J319" s="327" t="s">
        <v>143</v>
      </c>
      <c r="K319" s="328"/>
      <c r="L319" s="329"/>
      <c r="M319" s="327" t="s">
        <v>143</v>
      </c>
      <c r="N319" s="328"/>
      <c r="O319" s="329"/>
      <c r="P319" s="10">
        <f t="shared" si="12"/>
        <v>0.57999999999999996</v>
      </c>
      <c r="Q319" s="114" t="s">
        <v>71</v>
      </c>
      <c r="R319" s="12">
        <v>40</v>
      </c>
      <c r="S319" s="10">
        <f t="shared" si="13"/>
        <v>0.57999999999999996</v>
      </c>
      <c r="T319" s="114" t="s">
        <v>71</v>
      </c>
      <c r="U319" s="12">
        <v>40</v>
      </c>
      <c r="V319" s="10">
        <f t="shared" si="14"/>
        <v>0.50749999999999995</v>
      </c>
      <c r="W319" s="114" t="s">
        <v>71</v>
      </c>
      <c r="X319" s="12">
        <v>35</v>
      </c>
      <c r="Y319" s="10">
        <f t="shared" si="15"/>
        <v>0.435</v>
      </c>
      <c r="Z319" s="114" t="s">
        <v>71</v>
      </c>
      <c r="AA319" s="13">
        <v>30</v>
      </c>
    </row>
    <row r="320" spans="1:27" s="7" customFormat="1" ht="45" x14ac:dyDescent="0.25">
      <c r="A320" s="4">
        <v>303</v>
      </c>
      <c r="B320" s="3" t="str">
        <f>'Приложение № 3'!B350</f>
        <v>ул. Гусарова, от 
ул. Гагарина до 
ул. 5-й Армии</v>
      </c>
      <c r="C320" s="6">
        <v>1.28</v>
      </c>
      <c r="D320" s="327" t="s">
        <v>143</v>
      </c>
      <c r="E320" s="328"/>
      <c r="F320" s="329"/>
      <c r="G320" s="327" t="s">
        <v>143</v>
      </c>
      <c r="H320" s="328"/>
      <c r="I320" s="329"/>
      <c r="J320" s="327" t="s">
        <v>143</v>
      </c>
      <c r="K320" s="328"/>
      <c r="L320" s="329"/>
      <c r="M320" s="327" t="s">
        <v>143</v>
      </c>
      <c r="N320" s="328"/>
      <c r="O320" s="329"/>
      <c r="P320" s="10">
        <f t="shared" si="12"/>
        <v>0.51200000000000001</v>
      </c>
      <c r="Q320" s="114" t="s">
        <v>71</v>
      </c>
      <c r="R320" s="12">
        <v>40</v>
      </c>
      <c r="S320" s="10">
        <f t="shared" si="13"/>
        <v>0.51200000000000001</v>
      </c>
      <c r="T320" s="114" t="s">
        <v>71</v>
      </c>
      <c r="U320" s="12">
        <v>40</v>
      </c>
      <c r="V320" s="10">
        <f t="shared" si="14"/>
        <v>0.44800000000000006</v>
      </c>
      <c r="W320" s="114" t="s">
        <v>71</v>
      </c>
      <c r="X320" s="12">
        <v>35</v>
      </c>
      <c r="Y320" s="10">
        <f t="shared" si="15"/>
        <v>0.38400000000000001</v>
      </c>
      <c r="Z320" s="114" t="s">
        <v>71</v>
      </c>
      <c r="AA320" s="13">
        <v>30</v>
      </c>
    </row>
    <row r="321" spans="1:27" s="7" customFormat="1" ht="60" x14ac:dyDescent="0.25">
      <c r="A321" s="4">
        <v>304</v>
      </c>
      <c r="B321" s="3" t="str">
        <f>'Приложение № 3'!B351</f>
        <v>ул. Завертяева, 
от путепровода по 
ул. 21-й Амурской 
до ул. Донецкой</v>
      </c>
      <c r="C321" s="6">
        <v>2.95</v>
      </c>
      <c r="D321" s="327" t="s">
        <v>143</v>
      </c>
      <c r="E321" s="328"/>
      <c r="F321" s="329"/>
      <c r="G321" s="327" t="s">
        <v>143</v>
      </c>
      <c r="H321" s="328"/>
      <c r="I321" s="329"/>
      <c r="J321" s="327" t="s">
        <v>143</v>
      </c>
      <c r="K321" s="328"/>
      <c r="L321" s="329"/>
      <c r="M321" s="327" t="s">
        <v>143</v>
      </c>
      <c r="N321" s="328"/>
      <c r="O321" s="329"/>
      <c r="P321" s="10">
        <f t="shared" si="12"/>
        <v>1.18</v>
      </c>
      <c r="Q321" s="114" t="s">
        <v>71</v>
      </c>
      <c r="R321" s="12">
        <v>40</v>
      </c>
      <c r="S321" s="10">
        <f t="shared" si="13"/>
        <v>1.18</v>
      </c>
      <c r="T321" s="114" t="s">
        <v>71</v>
      </c>
      <c r="U321" s="12">
        <v>40</v>
      </c>
      <c r="V321" s="10">
        <f t="shared" si="14"/>
        <v>1.0325</v>
      </c>
      <c r="W321" s="114" t="s">
        <v>71</v>
      </c>
      <c r="X321" s="12">
        <v>35</v>
      </c>
      <c r="Y321" s="10">
        <f t="shared" si="15"/>
        <v>0.88500000000000001</v>
      </c>
      <c r="Z321" s="114" t="s">
        <v>71</v>
      </c>
      <c r="AA321" s="13">
        <v>30</v>
      </c>
    </row>
    <row r="322" spans="1:27" s="7" customFormat="1" ht="45" x14ac:dyDescent="0.25">
      <c r="A322" s="4">
        <v>305</v>
      </c>
      <c r="B322" s="3" t="str">
        <f>'Приложение № 3'!B352</f>
        <v>ул. Завертяева, от 
ул. 21-й Амурской до 
6-го Донецкого переулка</v>
      </c>
      <c r="C322" s="6">
        <v>2.16</v>
      </c>
      <c r="D322" s="327" t="s">
        <v>143</v>
      </c>
      <c r="E322" s="328"/>
      <c r="F322" s="329"/>
      <c r="G322" s="327" t="s">
        <v>143</v>
      </c>
      <c r="H322" s="328"/>
      <c r="I322" s="329"/>
      <c r="J322" s="327" t="s">
        <v>143</v>
      </c>
      <c r="K322" s="328"/>
      <c r="L322" s="329"/>
      <c r="M322" s="327" t="s">
        <v>143</v>
      </c>
      <c r="N322" s="328"/>
      <c r="O322" s="329"/>
      <c r="P322" s="10">
        <f t="shared" si="12"/>
        <v>1.7280000000000002</v>
      </c>
      <c r="Q322" s="114" t="s">
        <v>71</v>
      </c>
      <c r="R322" s="12">
        <v>80</v>
      </c>
      <c r="S322" s="10">
        <f t="shared" si="13"/>
        <v>1.7280000000000002</v>
      </c>
      <c r="T322" s="114" t="s">
        <v>71</v>
      </c>
      <c r="U322" s="12">
        <v>80</v>
      </c>
      <c r="V322" s="10">
        <f t="shared" si="14"/>
        <v>1.62</v>
      </c>
      <c r="W322" s="114" t="s">
        <v>71</v>
      </c>
      <c r="X322" s="12">
        <v>75</v>
      </c>
      <c r="Y322" s="10">
        <f t="shared" si="15"/>
        <v>1.5120000000000002</v>
      </c>
      <c r="Z322" s="114" t="s">
        <v>71</v>
      </c>
      <c r="AA322" s="13">
        <v>70</v>
      </c>
    </row>
    <row r="323" spans="1:27" s="7" customFormat="1" ht="45" x14ac:dyDescent="0.25">
      <c r="A323" s="4">
        <v>306</v>
      </c>
      <c r="B323" s="3" t="str">
        <f>'Приложение № 3'!B353</f>
        <v>ул. Думская, от 
ул. М. Жукова до 
пл. Ленина</v>
      </c>
      <c r="C323" s="6">
        <v>0.68</v>
      </c>
      <c r="D323" s="327" t="s">
        <v>143</v>
      </c>
      <c r="E323" s="328"/>
      <c r="F323" s="329"/>
      <c r="G323" s="327" t="s">
        <v>143</v>
      </c>
      <c r="H323" s="328"/>
      <c r="I323" s="329"/>
      <c r="J323" s="327" t="s">
        <v>143</v>
      </c>
      <c r="K323" s="328"/>
      <c r="L323" s="329"/>
      <c r="M323" s="327" t="s">
        <v>143</v>
      </c>
      <c r="N323" s="328"/>
      <c r="O323" s="329"/>
      <c r="P323" s="10">
        <f t="shared" si="12"/>
        <v>0.47600000000000003</v>
      </c>
      <c r="Q323" s="114" t="s">
        <v>71</v>
      </c>
      <c r="R323" s="12">
        <v>70</v>
      </c>
      <c r="S323" s="10">
        <f t="shared" si="13"/>
        <v>0.47600000000000003</v>
      </c>
      <c r="T323" s="114" t="s">
        <v>71</v>
      </c>
      <c r="U323" s="12">
        <v>70</v>
      </c>
      <c r="V323" s="10">
        <f t="shared" si="14"/>
        <v>0.442</v>
      </c>
      <c r="W323" s="114" t="s">
        <v>71</v>
      </c>
      <c r="X323" s="12">
        <v>65</v>
      </c>
      <c r="Y323" s="10">
        <f t="shared" si="15"/>
        <v>0.40800000000000003</v>
      </c>
      <c r="Z323" s="114" t="s">
        <v>71</v>
      </c>
      <c r="AA323" s="13">
        <v>60</v>
      </c>
    </row>
    <row r="324" spans="1:27" s="7" customFormat="1" ht="45" x14ac:dyDescent="0.25">
      <c r="A324" s="4">
        <v>307</v>
      </c>
      <c r="B324" s="3" t="str">
        <f>'Приложение № 3'!B354</f>
        <v>ул. Пушкина, от 
ул. Подгорной до 
ул. Циолковского</v>
      </c>
      <c r="C324" s="6">
        <v>2.71</v>
      </c>
      <c r="D324" s="327" t="s">
        <v>143</v>
      </c>
      <c r="E324" s="328"/>
      <c r="F324" s="329"/>
      <c r="G324" s="327" t="s">
        <v>143</v>
      </c>
      <c r="H324" s="328"/>
      <c r="I324" s="329"/>
      <c r="J324" s="327" t="s">
        <v>143</v>
      </c>
      <c r="K324" s="328"/>
      <c r="L324" s="329"/>
      <c r="M324" s="327" t="s">
        <v>143</v>
      </c>
      <c r="N324" s="328"/>
      <c r="O324" s="329"/>
      <c r="P324" s="10">
        <f t="shared" si="12"/>
        <v>2.1680000000000001</v>
      </c>
      <c r="Q324" s="114" t="s">
        <v>71</v>
      </c>
      <c r="R324" s="12">
        <v>80</v>
      </c>
      <c r="S324" s="10">
        <f t="shared" si="13"/>
        <v>2.1680000000000001</v>
      </c>
      <c r="T324" s="114" t="s">
        <v>71</v>
      </c>
      <c r="U324" s="12">
        <v>80</v>
      </c>
      <c r="V324" s="10">
        <f t="shared" si="14"/>
        <v>2.0325000000000002</v>
      </c>
      <c r="W324" s="114" t="s">
        <v>71</v>
      </c>
      <c r="X324" s="12">
        <v>75</v>
      </c>
      <c r="Y324" s="10">
        <f t="shared" si="15"/>
        <v>1.8969999999999998</v>
      </c>
      <c r="Z324" s="114" t="s">
        <v>71</v>
      </c>
      <c r="AA324" s="13">
        <v>70</v>
      </c>
    </row>
    <row r="325" spans="1:27" s="7" customFormat="1" ht="45" x14ac:dyDescent="0.25">
      <c r="A325" s="4">
        <v>308</v>
      </c>
      <c r="B325" s="3" t="str">
        <f>'Приложение № 3'!B355</f>
        <v>Пушкинский тракт, от 
ул. 36-й Северной до границы города Омска</v>
      </c>
      <c r="C325" s="6">
        <v>4.7300000000000004</v>
      </c>
      <c r="D325" s="327" t="s">
        <v>143</v>
      </c>
      <c r="E325" s="328"/>
      <c r="F325" s="329"/>
      <c r="G325" s="327" t="s">
        <v>143</v>
      </c>
      <c r="H325" s="328"/>
      <c r="I325" s="329"/>
      <c r="J325" s="327" t="s">
        <v>143</v>
      </c>
      <c r="K325" s="328"/>
      <c r="L325" s="329"/>
      <c r="M325" s="327" t="s">
        <v>143</v>
      </c>
      <c r="N325" s="328"/>
      <c r="O325" s="329"/>
      <c r="P325" s="10">
        <f t="shared" si="12"/>
        <v>1.8920000000000001</v>
      </c>
      <c r="Q325" s="114" t="s">
        <v>71</v>
      </c>
      <c r="R325" s="12">
        <v>40</v>
      </c>
      <c r="S325" s="10">
        <f t="shared" si="13"/>
        <v>1.8920000000000001</v>
      </c>
      <c r="T325" s="114" t="s">
        <v>71</v>
      </c>
      <c r="U325" s="12">
        <v>40</v>
      </c>
      <c r="V325" s="10">
        <f t="shared" si="14"/>
        <v>1.6555000000000002</v>
      </c>
      <c r="W325" s="114" t="s">
        <v>71</v>
      </c>
      <c r="X325" s="12">
        <v>35</v>
      </c>
      <c r="Y325" s="10">
        <f t="shared" si="15"/>
        <v>1.419</v>
      </c>
      <c r="Z325" s="114" t="s">
        <v>71</v>
      </c>
      <c r="AA325" s="13">
        <v>30</v>
      </c>
    </row>
    <row r="326" spans="1:27" s="7" customFormat="1" ht="45" x14ac:dyDescent="0.25">
      <c r="A326" s="4">
        <v>309</v>
      </c>
      <c r="B326" s="3" t="str">
        <f>'Приложение № 3'!B356</f>
        <v>ул. 27-я Северная, от 
ул. Осоавиахимовской до 
ул. 21-й Амурской</v>
      </c>
      <c r="C326" s="6">
        <v>2.4300000000000002</v>
      </c>
      <c r="D326" s="327" t="s">
        <v>143</v>
      </c>
      <c r="E326" s="328"/>
      <c r="F326" s="329"/>
      <c r="G326" s="327" t="s">
        <v>143</v>
      </c>
      <c r="H326" s="328"/>
      <c r="I326" s="329"/>
      <c r="J326" s="327" t="s">
        <v>143</v>
      </c>
      <c r="K326" s="328"/>
      <c r="L326" s="329"/>
      <c r="M326" s="327" t="s">
        <v>143</v>
      </c>
      <c r="N326" s="328"/>
      <c r="O326" s="329"/>
      <c r="P326" s="10">
        <f t="shared" si="12"/>
        <v>0.97199999999999998</v>
      </c>
      <c r="Q326" s="114" t="s">
        <v>71</v>
      </c>
      <c r="R326" s="12">
        <v>40</v>
      </c>
      <c r="S326" s="10">
        <f t="shared" si="13"/>
        <v>0.97199999999999998</v>
      </c>
      <c r="T326" s="114" t="s">
        <v>71</v>
      </c>
      <c r="U326" s="12">
        <v>40</v>
      </c>
      <c r="V326" s="10">
        <f t="shared" si="14"/>
        <v>0.85050000000000014</v>
      </c>
      <c r="W326" s="114" t="s">
        <v>71</v>
      </c>
      <c r="X326" s="12">
        <v>35</v>
      </c>
      <c r="Y326" s="10">
        <f t="shared" si="15"/>
        <v>0.72900000000000009</v>
      </c>
      <c r="Z326" s="114" t="s">
        <v>71</v>
      </c>
      <c r="AA326" s="13">
        <v>30</v>
      </c>
    </row>
    <row r="327" spans="1:27" s="7" customFormat="1" ht="45" x14ac:dyDescent="0.25">
      <c r="A327" s="4">
        <v>310</v>
      </c>
      <c r="B327" s="3" t="str">
        <f>'Приложение № 3'!B357</f>
        <v>ул. Донецкая, от 
ул. Завертяева до дороги на 
пос. "Степной"</v>
      </c>
      <c r="C327" s="6">
        <v>1.9</v>
      </c>
      <c r="D327" s="327" t="s">
        <v>143</v>
      </c>
      <c r="E327" s="328"/>
      <c r="F327" s="329"/>
      <c r="G327" s="327" t="s">
        <v>143</v>
      </c>
      <c r="H327" s="328"/>
      <c r="I327" s="329"/>
      <c r="J327" s="327" t="s">
        <v>143</v>
      </c>
      <c r="K327" s="328"/>
      <c r="L327" s="329"/>
      <c r="M327" s="327" t="s">
        <v>143</v>
      </c>
      <c r="N327" s="328"/>
      <c r="O327" s="329"/>
      <c r="P327" s="10">
        <f t="shared" si="12"/>
        <v>0.76</v>
      </c>
      <c r="Q327" s="114" t="s">
        <v>71</v>
      </c>
      <c r="R327" s="12">
        <v>40</v>
      </c>
      <c r="S327" s="10">
        <f t="shared" si="13"/>
        <v>0.76</v>
      </c>
      <c r="T327" s="114" t="s">
        <v>71</v>
      </c>
      <c r="U327" s="12">
        <v>40</v>
      </c>
      <c r="V327" s="10">
        <f t="shared" si="14"/>
        <v>0.66500000000000004</v>
      </c>
      <c r="W327" s="114" t="s">
        <v>71</v>
      </c>
      <c r="X327" s="12">
        <v>35</v>
      </c>
      <c r="Y327" s="10">
        <f t="shared" si="15"/>
        <v>0.56999999999999995</v>
      </c>
      <c r="Z327" s="114" t="s">
        <v>71</v>
      </c>
      <c r="AA327" s="13">
        <v>30</v>
      </c>
    </row>
    <row r="328" spans="1:27" s="7" customFormat="1" ht="60" x14ac:dyDescent="0.25">
      <c r="A328" s="4">
        <v>311</v>
      </c>
      <c r="B328" s="3" t="str">
        <f>'Приложение № 3'!B358</f>
        <v>Дорога на мкр. "Загородный" от 
ул. Донецкой до границы города Омска</v>
      </c>
      <c r="C328" s="6">
        <v>4.45</v>
      </c>
      <c r="D328" s="327" t="s">
        <v>143</v>
      </c>
      <c r="E328" s="328"/>
      <c r="F328" s="329"/>
      <c r="G328" s="327" t="s">
        <v>143</v>
      </c>
      <c r="H328" s="328"/>
      <c r="I328" s="329"/>
      <c r="J328" s="327" t="s">
        <v>143</v>
      </c>
      <c r="K328" s="328"/>
      <c r="L328" s="329"/>
      <c r="M328" s="327" t="s">
        <v>143</v>
      </c>
      <c r="N328" s="328"/>
      <c r="O328" s="329"/>
      <c r="P328" s="10">
        <f t="shared" si="12"/>
        <v>1.78</v>
      </c>
      <c r="Q328" s="114" t="s">
        <v>71</v>
      </c>
      <c r="R328" s="12">
        <v>40</v>
      </c>
      <c r="S328" s="10">
        <f t="shared" si="13"/>
        <v>1.78</v>
      </c>
      <c r="T328" s="114" t="s">
        <v>71</v>
      </c>
      <c r="U328" s="12">
        <v>40</v>
      </c>
      <c r="V328" s="10">
        <f t="shared" si="14"/>
        <v>1.5575000000000001</v>
      </c>
      <c r="W328" s="114" t="s">
        <v>71</v>
      </c>
      <c r="X328" s="12">
        <v>35</v>
      </c>
      <c r="Y328" s="10">
        <f t="shared" si="15"/>
        <v>1.335</v>
      </c>
      <c r="Z328" s="114" t="s">
        <v>71</v>
      </c>
      <c r="AA328" s="13">
        <v>30</v>
      </c>
    </row>
    <row r="329" spans="1:27" s="7" customFormat="1" ht="45" x14ac:dyDescent="0.25">
      <c r="A329" s="4">
        <v>312</v>
      </c>
      <c r="B329" s="3" t="str">
        <f>'Приложение № 3'!B359</f>
        <v>ул. Сыропятская, от 
ул. 1-й Восточной до дома 70 
по ул. Сыропятской</v>
      </c>
      <c r="C329" s="6">
        <v>1.05</v>
      </c>
      <c r="D329" s="327" t="s">
        <v>143</v>
      </c>
      <c r="E329" s="328"/>
      <c r="F329" s="329"/>
      <c r="G329" s="327" t="s">
        <v>143</v>
      </c>
      <c r="H329" s="328"/>
      <c r="I329" s="329"/>
      <c r="J329" s="327" t="s">
        <v>143</v>
      </c>
      <c r="K329" s="328"/>
      <c r="L329" s="329"/>
      <c r="M329" s="327" t="s">
        <v>143</v>
      </c>
      <c r="N329" s="328"/>
      <c r="O329" s="329"/>
      <c r="P329" s="10">
        <f t="shared" si="12"/>
        <v>0.42</v>
      </c>
      <c r="Q329" s="114" t="s">
        <v>71</v>
      </c>
      <c r="R329" s="12">
        <v>40</v>
      </c>
      <c r="S329" s="10">
        <f t="shared" si="13"/>
        <v>0.42</v>
      </c>
      <c r="T329" s="114" t="s">
        <v>71</v>
      </c>
      <c r="U329" s="12">
        <v>40</v>
      </c>
      <c r="V329" s="10">
        <f t="shared" si="14"/>
        <v>0.36749999999999999</v>
      </c>
      <c r="W329" s="114" t="s">
        <v>71</v>
      </c>
      <c r="X329" s="12">
        <v>35</v>
      </c>
      <c r="Y329" s="10">
        <f t="shared" si="15"/>
        <v>0.315</v>
      </c>
      <c r="Z329" s="114" t="s">
        <v>71</v>
      </c>
      <c r="AA329" s="13">
        <v>30</v>
      </c>
    </row>
    <row r="330" spans="1:27" s="7" customFormat="1" ht="45" x14ac:dyDescent="0.25">
      <c r="A330" s="4">
        <v>313</v>
      </c>
      <c r="B330" s="3" t="str">
        <f>'Приложение № 3'!B360</f>
        <v>ул. Красина, от 
ул. П. Некрасова до 
ул. Алексеева</v>
      </c>
      <c r="C330" s="6">
        <v>0.44</v>
      </c>
      <c r="D330" s="327" t="s">
        <v>143</v>
      </c>
      <c r="E330" s="328"/>
      <c r="F330" s="329"/>
      <c r="G330" s="327" t="s">
        <v>143</v>
      </c>
      <c r="H330" s="328"/>
      <c r="I330" s="329"/>
      <c r="J330" s="327" t="s">
        <v>143</v>
      </c>
      <c r="K330" s="328"/>
      <c r="L330" s="329"/>
      <c r="M330" s="327" t="s">
        <v>143</v>
      </c>
      <c r="N330" s="328"/>
      <c r="O330" s="329"/>
      <c r="P330" s="10">
        <f t="shared" si="12"/>
        <v>0.17600000000000002</v>
      </c>
      <c r="Q330" s="114" t="s">
        <v>71</v>
      </c>
      <c r="R330" s="12">
        <v>40</v>
      </c>
      <c r="S330" s="10">
        <f t="shared" si="13"/>
        <v>0.17600000000000002</v>
      </c>
      <c r="T330" s="114" t="s">
        <v>71</v>
      </c>
      <c r="U330" s="12">
        <v>40</v>
      </c>
      <c r="V330" s="10">
        <f t="shared" si="14"/>
        <v>0.154</v>
      </c>
      <c r="W330" s="114" t="s">
        <v>71</v>
      </c>
      <c r="X330" s="12">
        <v>35</v>
      </c>
      <c r="Y330" s="10">
        <f t="shared" si="15"/>
        <v>0.13200000000000001</v>
      </c>
      <c r="Z330" s="114" t="s">
        <v>71</v>
      </c>
      <c r="AA330" s="13">
        <v>30</v>
      </c>
    </row>
    <row r="331" spans="1:27" s="7" customFormat="1" ht="45" x14ac:dyDescent="0.25">
      <c r="A331" s="4">
        <v>314</v>
      </c>
      <c r="B331" s="3" t="str">
        <f>'Приложение № 3'!B361</f>
        <v>Сыропятский тракт, от 
ул. 10 лет Октября до границы города Омска</v>
      </c>
      <c r="C331" s="6">
        <v>4.41</v>
      </c>
      <c r="D331" s="327" t="s">
        <v>143</v>
      </c>
      <c r="E331" s="328"/>
      <c r="F331" s="329"/>
      <c r="G331" s="327" t="s">
        <v>143</v>
      </c>
      <c r="H331" s="328"/>
      <c r="I331" s="329"/>
      <c r="J331" s="327" t="s">
        <v>143</v>
      </c>
      <c r="K331" s="328"/>
      <c r="L331" s="329"/>
      <c r="M331" s="327" t="s">
        <v>143</v>
      </c>
      <c r="N331" s="328"/>
      <c r="O331" s="329"/>
      <c r="P331" s="10">
        <f t="shared" si="12"/>
        <v>1.764</v>
      </c>
      <c r="Q331" s="114" t="s">
        <v>71</v>
      </c>
      <c r="R331" s="12">
        <v>40</v>
      </c>
      <c r="S331" s="10">
        <f t="shared" si="13"/>
        <v>1.764</v>
      </c>
      <c r="T331" s="114" t="s">
        <v>71</v>
      </c>
      <c r="U331" s="12">
        <v>40</v>
      </c>
      <c r="V331" s="10">
        <f t="shared" si="14"/>
        <v>1.5434999999999999</v>
      </c>
      <c r="W331" s="114" t="s">
        <v>71</v>
      </c>
      <c r="X331" s="12">
        <v>35</v>
      </c>
      <c r="Y331" s="10">
        <f t="shared" si="15"/>
        <v>1.3230000000000002</v>
      </c>
      <c r="Z331" s="114" t="s">
        <v>71</v>
      </c>
      <c r="AA331" s="13">
        <v>30</v>
      </c>
    </row>
    <row r="332" spans="1:27" s="7" customFormat="1" ht="45" x14ac:dyDescent="0.25">
      <c r="A332" s="4">
        <v>315</v>
      </c>
      <c r="B332" s="3" t="str">
        <f>'Приложение № 3'!B362</f>
        <v>ул. Тарская, от 
ул. 24-й Северной до 
ул. Яковлева</v>
      </c>
      <c r="C332" s="6">
        <v>2.75</v>
      </c>
      <c r="D332" s="327" t="s">
        <v>143</v>
      </c>
      <c r="E332" s="328"/>
      <c r="F332" s="329"/>
      <c r="G332" s="327" t="s">
        <v>143</v>
      </c>
      <c r="H332" s="328"/>
      <c r="I332" s="329"/>
      <c r="J332" s="327" t="s">
        <v>143</v>
      </c>
      <c r="K332" s="328"/>
      <c r="L332" s="329"/>
      <c r="M332" s="327" t="s">
        <v>143</v>
      </c>
      <c r="N332" s="328"/>
      <c r="O332" s="329"/>
      <c r="P332" s="10">
        <f t="shared" si="12"/>
        <v>1.1000000000000001</v>
      </c>
      <c r="Q332" s="114" t="s">
        <v>71</v>
      </c>
      <c r="R332" s="12">
        <v>40</v>
      </c>
      <c r="S332" s="10">
        <f t="shared" si="13"/>
        <v>1.1000000000000001</v>
      </c>
      <c r="T332" s="114" t="s">
        <v>71</v>
      </c>
      <c r="U332" s="12">
        <v>40</v>
      </c>
      <c r="V332" s="10">
        <f t="shared" si="14"/>
        <v>0.96250000000000002</v>
      </c>
      <c r="W332" s="114" t="s">
        <v>71</v>
      </c>
      <c r="X332" s="12">
        <v>35</v>
      </c>
      <c r="Y332" s="10">
        <f t="shared" si="15"/>
        <v>0.82499999999999996</v>
      </c>
      <c r="Z332" s="114" t="s">
        <v>71</v>
      </c>
      <c r="AA332" s="13">
        <v>30</v>
      </c>
    </row>
    <row r="333" spans="1:27" s="7" customFormat="1" ht="30" x14ac:dyDescent="0.25">
      <c r="A333" s="4">
        <v>316</v>
      </c>
      <c r="B333" s="3" t="str">
        <f>'Приложение № 3'!B363</f>
        <v>ул. Щербанева, от 
ул. Чехова до ул. Ленина</v>
      </c>
      <c r="C333" s="6">
        <v>0.6</v>
      </c>
      <c r="D333" s="327" t="s">
        <v>143</v>
      </c>
      <c r="E333" s="328"/>
      <c r="F333" s="329"/>
      <c r="G333" s="327" t="s">
        <v>143</v>
      </c>
      <c r="H333" s="328"/>
      <c r="I333" s="329"/>
      <c r="J333" s="327" t="s">
        <v>143</v>
      </c>
      <c r="K333" s="328"/>
      <c r="L333" s="329"/>
      <c r="M333" s="327" t="s">
        <v>143</v>
      </c>
      <c r="N333" s="328"/>
      <c r="O333" s="329"/>
      <c r="P333" s="10">
        <f t="shared" si="12"/>
        <v>0.3</v>
      </c>
      <c r="Q333" s="114" t="s">
        <v>71</v>
      </c>
      <c r="R333" s="12">
        <v>50</v>
      </c>
      <c r="S333" s="10">
        <f t="shared" si="13"/>
        <v>0.3</v>
      </c>
      <c r="T333" s="114" t="s">
        <v>71</v>
      </c>
      <c r="U333" s="12">
        <v>50</v>
      </c>
      <c r="V333" s="10">
        <f t="shared" si="14"/>
        <v>0.27</v>
      </c>
      <c r="W333" s="114" t="s">
        <v>71</v>
      </c>
      <c r="X333" s="12">
        <v>45</v>
      </c>
      <c r="Y333" s="10">
        <f t="shared" si="15"/>
        <v>0.24</v>
      </c>
      <c r="Z333" s="114" t="s">
        <v>71</v>
      </c>
      <c r="AA333" s="13">
        <v>40</v>
      </c>
    </row>
    <row r="334" spans="1:27" s="7" customFormat="1" ht="45" x14ac:dyDescent="0.25">
      <c r="A334" s="4">
        <v>317</v>
      </c>
      <c r="B334" s="3" t="str">
        <f>'Приложение № 3'!B364</f>
        <v>ул. Яковлева, от 
ул. Красный Путь до 
ул. Госпитальной</v>
      </c>
      <c r="C334" s="6">
        <v>1.6</v>
      </c>
      <c r="D334" s="327" t="s">
        <v>143</v>
      </c>
      <c r="E334" s="328"/>
      <c r="F334" s="329"/>
      <c r="G334" s="327" t="s">
        <v>143</v>
      </c>
      <c r="H334" s="328"/>
      <c r="I334" s="329"/>
      <c r="J334" s="327" t="s">
        <v>143</v>
      </c>
      <c r="K334" s="328"/>
      <c r="L334" s="329"/>
      <c r="M334" s="327" t="s">
        <v>143</v>
      </c>
      <c r="N334" s="328"/>
      <c r="O334" s="329"/>
      <c r="P334" s="10">
        <f t="shared" si="12"/>
        <v>0.8</v>
      </c>
      <c r="Q334" s="114" t="s">
        <v>71</v>
      </c>
      <c r="R334" s="12">
        <v>50</v>
      </c>
      <c r="S334" s="10">
        <f t="shared" si="13"/>
        <v>0.8</v>
      </c>
      <c r="T334" s="114" t="s">
        <v>71</v>
      </c>
      <c r="U334" s="12">
        <v>50</v>
      </c>
      <c r="V334" s="10">
        <f t="shared" si="14"/>
        <v>0.72</v>
      </c>
      <c r="W334" s="114" t="s">
        <v>71</v>
      </c>
      <c r="X334" s="12">
        <v>45</v>
      </c>
      <c r="Y334" s="10">
        <f t="shared" si="15"/>
        <v>0.64</v>
      </c>
      <c r="Z334" s="114" t="s">
        <v>71</v>
      </c>
      <c r="AA334" s="13">
        <v>40</v>
      </c>
    </row>
    <row r="335" spans="1:27" s="7" customFormat="1" ht="45" x14ac:dyDescent="0.25">
      <c r="A335" s="4">
        <v>318</v>
      </c>
      <c r="B335" s="3" t="str">
        <f>'Приложение № 3'!B365</f>
        <v>ул. Потанина, от 
ул. М. Жукова до 
ул. К. Маркса</v>
      </c>
      <c r="C335" s="6">
        <v>0.4</v>
      </c>
      <c r="D335" s="327" t="s">
        <v>143</v>
      </c>
      <c r="E335" s="328"/>
      <c r="F335" s="329"/>
      <c r="G335" s="327" t="s">
        <v>143</v>
      </c>
      <c r="H335" s="328"/>
      <c r="I335" s="329"/>
      <c r="J335" s="327" t="s">
        <v>143</v>
      </c>
      <c r="K335" s="328"/>
      <c r="L335" s="329"/>
      <c r="M335" s="327" t="s">
        <v>143</v>
      </c>
      <c r="N335" s="328"/>
      <c r="O335" s="329"/>
      <c r="P335" s="10">
        <f t="shared" si="12"/>
        <v>0.16</v>
      </c>
      <c r="Q335" s="114" t="s">
        <v>71</v>
      </c>
      <c r="R335" s="12">
        <v>40</v>
      </c>
      <c r="S335" s="10">
        <f t="shared" si="13"/>
        <v>0.16</v>
      </c>
      <c r="T335" s="114" t="s">
        <v>71</v>
      </c>
      <c r="U335" s="12">
        <v>40</v>
      </c>
      <c r="V335" s="10">
        <f t="shared" si="14"/>
        <v>0.14000000000000001</v>
      </c>
      <c r="W335" s="114" t="s">
        <v>71</v>
      </c>
      <c r="X335" s="12">
        <v>35</v>
      </c>
      <c r="Y335" s="10">
        <f t="shared" si="15"/>
        <v>0.12</v>
      </c>
      <c r="Z335" s="114" t="s">
        <v>71</v>
      </c>
      <c r="AA335" s="13">
        <v>30</v>
      </c>
    </row>
    <row r="336" spans="1:27" s="7" customFormat="1" ht="45" x14ac:dyDescent="0.25">
      <c r="A336" s="4">
        <v>319</v>
      </c>
      <c r="B336" s="3" t="str">
        <f>'Приложение № 3'!B366</f>
        <v>ул. Красных Зорь, 
от ул. К. Маркса до 
ул. 1-й Разъезд</v>
      </c>
      <c r="C336" s="6">
        <v>3.2</v>
      </c>
      <c r="D336" s="327" t="s">
        <v>143</v>
      </c>
      <c r="E336" s="328"/>
      <c r="F336" s="329"/>
      <c r="G336" s="327" t="s">
        <v>143</v>
      </c>
      <c r="H336" s="328"/>
      <c r="I336" s="329"/>
      <c r="J336" s="327" t="s">
        <v>143</v>
      </c>
      <c r="K336" s="328"/>
      <c r="L336" s="329"/>
      <c r="M336" s="327" t="s">
        <v>143</v>
      </c>
      <c r="N336" s="328"/>
      <c r="O336" s="329"/>
      <c r="P336" s="10">
        <f t="shared" ref="P336:P367" si="16">R336*C336/100</f>
        <v>1.92</v>
      </c>
      <c r="Q336" s="114" t="s">
        <v>71</v>
      </c>
      <c r="R336" s="12">
        <v>60</v>
      </c>
      <c r="S336" s="10">
        <f t="shared" ref="S336:S367" si="17">U336*C336/100</f>
        <v>1.92</v>
      </c>
      <c r="T336" s="114" t="s">
        <v>71</v>
      </c>
      <c r="U336" s="12">
        <v>60</v>
      </c>
      <c r="V336" s="10">
        <f t="shared" ref="V336:V367" si="18">X336*C336/100</f>
        <v>1.76</v>
      </c>
      <c r="W336" s="114" t="s">
        <v>71</v>
      </c>
      <c r="X336" s="12">
        <v>55</v>
      </c>
      <c r="Y336" s="10">
        <f t="shared" ref="Y336:Y367" si="19">AA336*C336/100</f>
        <v>1.6</v>
      </c>
      <c r="Z336" s="114" t="s">
        <v>71</v>
      </c>
      <c r="AA336" s="13">
        <v>50</v>
      </c>
    </row>
    <row r="337" spans="1:27" s="7" customFormat="1" ht="45" x14ac:dyDescent="0.25">
      <c r="A337" s="4">
        <v>320</v>
      </c>
      <c r="B337" s="3" t="str">
        <f>'Приложение № 3'!B367</f>
        <v>ул. П. Некрасова, от 
ул. Партизанской до 
ул. Спартаковской</v>
      </c>
      <c r="C337" s="6">
        <v>0.61</v>
      </c>
      <c r="D337" s="327" t="s">
        <v>143</v>
      </c>
      <c r="E337" s="328"/>
      <c r="F337" s="329"/>
      <c r="G337" s="327" t="s">
        <v>143</v>
      </c>
      <c r="H337" s="328"/>
      <c r="I337" s="329"/>
      <c r="J337" s="327" t="s">
        <v>143</v>
      </c>
      <c r="K337" s="328"/>
      <c r="L337" s="329"/>
      <c r="M337" s="327" t="s">
        <v>143</v>
      </c>
      <c r="N337" s="328"/>
      <c r="O337" s="329"/>
      <c r="P337" s="10">
        <f t="shared" si="16"/>
        <v>0.24399999999999999</v>
      </c>
      <c r="Q337" s="114" t="s">
        <v>71</v>
      </c>
      <c r="R337" s="12">
        <v>40</v>
      </c>
      <c r="S337" s="10">
        <f t="shared" si="17"/>
        <v>0.24399999999999999</v>
      </c>
      <c r="T337" s="114" t="s">
        <v>71</v>
      </c>
      <c r="U337" s="12">
        <v>40</v>
      </c>
      <c r="V337" s="10">
        <f t="shared" si="18"/>
        <v>0.21349999999999997</v>
      </c>
      <c r="W337" s="114" t="s">
        <v>71</v>
      </c>
      <c r="X337" s="12">
        <v>35</v>
      </c>
      <c r="Y337" s="10">
        <f t="shared" si="19"/>
        <v>0.183</v>
      </c>
      <c r="Z337" s="114" t="s">
        <v>71</v>
      </c>
      <c r="AA337" s="13">
        <v>30</v>
      </c>
    </row>
    <row r="338" spans="1:27" s="7" customFormat="1" ht="45" x14ac:dyDescent="0.25">
      <c r="A338" s="4">
        <v>321</v>
      </c>
      <c r="B338" s="3" t="str">
        <f>'Приложение № 3'!B368</f>
        <v>ул. Чкалова, от 
ул. Куйбышева до дома 9/2 
по ул. Иртышская набережная</v>
      </c>
      <c r="C338" s="6">
        <v>1.53</v>
      </c>
      <c r="D338" s="327" t="s">
        <v>143</v>
      </c>
      <c r="E338" s="328"/>
      <c r="F338" s="329"/>
      <c r="G338" s="327" t="s">
        <v>143</v>
      </c>
      <c r="H338" s="328"/>
      <c r="I338" s="329"/>
      <c r="J338" s="327" t="s">
        <v>143</v>
      </c>
      <c r="K338" s="328"/>
      <c r="L338" s="329"/>
      <c r="M338" s="327" t="s">
        <v>143</v>
      </c>
      <c r="N338" s="328"/>
      <c r="O338" s="329"/>
      <c r="P338" s="10">
        <f t="shared" si="16"/>
        <v>0.61199999999999999</v>
      </c>
      <c r="Q338" s="114" t="s">
        <v>71</v>
      </c>
      <c r="R338" s="12">
        <v>40</v>
      </c>
      <c r="S338" s="10">
        <f t="shared" si="17"/>
        <v>0.61199999999999999</v>
      </c>
      <c r="T338" s="114" t="s">
        <v>71</v>
      </c>
      <c r="U338" s="12">
        <v>40</v>
      </c>
      <c r="V338" s="10">
        <f t="shared" si="18"/>
        <v>0.53550000000000009</v>
      </c>
      <c r="W338" s="114" t="s">
        <v>71</v>
      </c>
      <c r="X338" s="12">
        <v>35</v>
      </c>
      <c r="Y338" s="10">
        <f t="shared" si="19"/>
        <v>0.45899999999999996</v>
      </c>
      <c r="Z338" s="114" t="s">
        <v>71</v>
      </c>
      <c r="AA338" s="13">
        <v>30</v>
      </c>
    </row>
    <row r="339" spans="1:27" s="7" customFormat="1" ht="45" x14ac:dyDescent="0.25">
      <c r="A339" s="4">
        <v>322</v>
      </c>
      <c r="B339" s="3" t="str">
        <f>'Приложение № 3'!B369</f>
        <v>ул. Третьяковская, от 
ул. Герцена до 
ул. Орджоникидзе</v>
      </c>
      <c r="C339" s="6">
        <v>0.51</v>
      </c>
      <c r="D339" s="327" t="s">
        <v>143</v>
      </c>
      <c r="E339" s="328"/>
      <c r="F339" s="329"/>
      <c r="G339" s="327" t="s">
        <v>143</v>
      </c>
      <c r="H339" s="328"/>
      <c r="I339" s="329"/>
      <c r="J339" s="327" t="s">
        <v>143</v>
      </c>
      <c r="K339" s="328"/>
      <c r="L339" s="329"/>
      <c r="M339" s="327" t="s">
        <v>143</v>
      </c>
      <c r="N339" s="328"/>
      <c r="O339" s="329"/>
      <c r="P339" s="10">
        <f t="shared" si="16"/>
        <v>0.20399999999999999</v>
      </c>
      <c r="Q339" s="114" t="s">
        <v>71</v>
      </c>
      <c r="R339" s="12">
        <v>40</v>
      </c>
      <c r="S339" s="10">
        <f t="shared" si="17"/>
        <v>0.20399999999999999</v>
      </c>
      <c r="T339" s="114" t="s">
        <v>71</v>
      </c>
      <c r="U339" s="12">
        <v>40</v>
      </c>
      <c r="V339" s="10">
        <f t="shared" si="18"/>
        <v>0.17850000000000002</v>
      </c>
      <c r="W339" s="114" t="s">
        <v>71</v>
      </c>
      <c r="X339" s="12">
        <v>35</v>
      </c>
      <c r="Y339" s="10">
        <f t="shared" si="19"/>
        <v>0.153</v>
      </c>
      <c r="Z339" s="114" t="s">
        <v>71</v>
      </c>
      <c r="AA339" s="13">
        <v>30</v>
      </c>
    </row>
    <row r="340" spans="1:27" s="7" customFormat="1" ht="30" x14ac:dyDescent="0.25">
      <c r="A340" s="4">
        <v>323</v>
      </c>
      <c r="B340" s="3" t="str">
        <f>'Приложение № 3'!B370</f>
        <v>ул. 30 лет ВЛКСМ, от 
ул. Почтовой до ул. Омской</v>
      </c>
      <c r="C340" s="6">
        <v>0.74</v>
      </c>
      <c r="D340" s="327" t="s">
        <v>143</v>
      </c>
      <c r="E340" s="328"/>
      <c r="F340" s="329"/>
      <c r="G340" s="327" t="s">
        <v>143</v>
      </c>
      <c r="H340" s="328"/>
      <c r="I340" s="329"/>
      <c r="J340" s="327" t="s">
        <v>143</v>
      </c>
      <c r="K340" s="328"/>
      <c r="L340" s="329"/>
      <c r="M340" s="327" t="s">
        <v>143</v>
      </c>
      <c r="N340" s="328"/>
      <c r="O340" s="329"/>
      <c r="P340" s="10">
        <f t="shared" si="16"/>
        <v>0.29600000000000004</v>
      </c>
      <c r="Q340" s="114" t="s">
        <v>71</v>
      </c>
      <c r="R340" s="12">
        <v>40</v>
      </c>
      <c r="S340" s="10">
        <f t="shared" si="17"/>
        <v>0.29600000000000004</v>
      </c>
      <c r="T340" s="114" t="s">
        <v>71</v>
      </c>
      <c r="U340" s="12">
        <v>40</v>
      </c>
      <c r="V340" s="10">
        <f t="shared" si="18"/>
        <v>0.25900000000000001</v>
      </c>
      <c r="W340" s="114" t="s">
        <v>71</v>
      </c>
      <c r="X340" s="12">
        <v>35</v>
      </c>
      <c r="Y340" s="10">
        <f t="shared" si="19"/>
        <v>0.222</v>
      </c>
      <c r="Z340" s="114" t="s">
        <v>71</v>
      </c>
      <c r="AA340" s="13">
        <v>30</v>
      </c>
    </row>
    <row r="341" spans="1:27" s="7" customFormat="1" ht="45" x14ac:dyDescent="0.25">
      <c r="A341" s="4">
        <v>324</v>
      </c>
      <c r="B341" s="3" t="str">
        <f>'Приложение № 3'!B371</f>
        <v>ул. Вавилова, от 
ул. Октябрьской до 
ул. 36-й Северной</v>
      </c>
      <c r="C341" s="6">
        <v>3.2</v>
      </c>
      <c r="D341" s="327" t="s">
        <v>143</v>
      </c>
      <c r="E341" s="328"/>
      <c r="F341" s="329"/>
      <c r="G341" s="327" t="s">
        <v>143</v>
      </c>
      <c r="H341" s="328"/>
      <c r="I341" s="329"/>
      <c r="J341" s="327" t="s">
        <v>143</v>
      </c>
      <c r="K341" s="328"/>
      <c r="L341" s="329"/>
      <c r="M341" s="327" t="s">
        <v>143</v>
      </c>
      <c r="N341" s="328"/>
      <c r="O341" s="329"/>
      <c r="P341" s="10">
        <f t="shared" si="16"/>
        <v>1.28</v>
      </c>
      <c r="Q341" s="114" t="s">
        <v>71</v>
      </c>
      <c r="R341" s="12">
        <v>40</v>
      </c>
      <c r="S341" s="10">
        <f t="shared" si="17"/>
        <v>1.28</v>
      </c>
      <c r="T341" s="114" t="s">
        <v>71</v>
      </c>
      <c r="U341" s="12">
        <v>40</v>
      </c>
      <c r="V341" s="10">
        <f t="shared" si="18"/>
        <v>1.1200000000000001</v>
      </c>
      <c r="W341" s="114" t="s">
        <v>71</v>
      </c>
      <c r="X341" s="12">
        <v>35</v>
      </c>
      <c r="Y341" s="10">
        <f t="shared" si="19"/>
        <v>0.96</v>
      </c>
      <c r="Z341" s="114" t="s">
        <v>71</v>
      </c>
      <c r="AA341" s="13">
        <v>30</v>
      </c>
    </row>
    <row r="342" spans="1:27" s="7" customFormat="1" ht="45" x14ac:dyDescent="0.25">
      <c r="A342" s="4">
        <v>325</v>
      </c>
      <c r="B342" s="3" t="str">
        <f>'Приложение № 3'!B372</f>
        <v>ул. Волочаевская, от 
ул. Кемеровская до 
ул. Фрунзе</v>
      </c>
      <c r="C342" s="6">
        <v>0.75</v>
      </c>
      <c r="D342" s="327" t="s">
        <v>143</v>
      </c>
      <c r="E342" s="328"/>
      <c r="F342" s="329"/>
      <c r="G342" s="327" t="s">
        <v>143</v>
      </c>
      <c r="H342" s="328"/>
      <c r="I342" s="329"/>
      <c r="J342" s="327" t="s">
        <v>143</v>
      </c>
      <c r="K342" s="328"/>
      <c r="L342" s="329"/>
      <c r="M342" s="327" t="s">
        <v>143</v>
      </c>
      <c r="N342" s="328"/>
      <c r="O342" s="329"/>
      <c r="P342" s="10">
        <f t="shared" si="16"/>
        <v>0.6</v>
      </c>
      <c r="Q342" s="114" t="s">
        <v>71</v>
      </c>
      <c r="R342" s="12">
        <v>80</v>
      </c>
      <c r="S342" s="10">
        <f t="shared" si="17"/>
        <v>0.6</v>
      </c>
      <c r="T342" s="114" t="s">
        <v>71</v>
      </c>
      <c r="U342" s="12">
        <v>80</v>
      </c>
      <c r="V342" s="10">
        <f t="shared" si="18"/>
        <v>0.5625</v>
      </c>
      <c r="W342" s="114" t="s">
        <v>71</v>
      </c>
      <c r="X342" s="12">
        <v>75</v>
      </c>
      <c r="Y342" s="10">
        <f t="shared" si="19"/>
        <v>0.52500000000000002</v>
      </c>
      <c r="Z342" s="114" t="s">
        <v>71</v>
      </c>
      <c r="AA342" s="13">
        <v>70</v>
      </c>
    </row>
    <row r="343" spans="1:27" s="7" customFormat="1" ht="45" x14ac:dyDescent="0.25">
      <c r="A343" s="4">
        <v>326</v>
      </c>
      <c r="B343" s="3" t="str">
        <f>'Приложение № 3'!B373</f>
        <v>ул. Добровольского, от 
ул. Кемеровской до дома 1 
по ул. Добровольского</v>
      </c>
      <c r="C343" s="6">
        <v>0.68</v>
      </c>
      <c r="D343" s="327" t="s">
        <v>143</v>
      </c>
      <c r="E343" s="328"/>
      <c r="F343" s="329"/>
      <c r="G343" s="327" t="s">
        <v>143</v>
      </c>
      <c r="H343" s="328"/>
      <c r="I343" s="329"/>
      <c r="J343" s="327" t="s">
        <v>143</v>
      </c>
      <c r="K343" s="328"/>
      <c r="L343" s="329"/>
      <c r="M343" s="327" t="s">
        <v>143</v>
      </c>
      <c r="N343" s="328"/>
      <c r="O343" s="329"/>
      <c r="P343" s="10">
        <f t="shared" si="16"/>
        <v>0.27200000000000002</v>
      </c>
      <c r="Q343" s="114" t="s">
        <v>71</v>
      </c>
      <c r="R343" s="12">
        <v>40</v>
      </c>
      <c r="S343" s="10">
        <f t="shared" si="17"/>
        <v>0.27200000000000002</v>
      </c>
      <c r="T343" s="114" t="s">
        <v>71</v>
      </c>
      <c r="U343" s="12">
        <v>40</v>
      </c>
      <c r="V343" s="10">
        <f t="shared" si="18"/>
        <v>0.23800000000000002</v>
      </c>
      <c r="W343" s="114" t="s">
        <v>71</v>
      </c>
      <c r="X343" s="12">
        <v>35</v>
      </c>
      <c r="Y343" s="10">
        <f t="shared" si="19"/>
        <v>0.20400000000000001</v>
      </c>
      <c r="Z343" s="114" t="s">
        <v>71</v>
      </c>
      <c r="AA343" s="13">
        <v>30</v>
      </c>
    </row>
    <row r="344" spans="1:27" s="7" customFormat="1" ht="45" x14ac:dyDescent="0.25">
      <c r="A344" s="4">
        <v>327</v>
      </c>
      <c r="B344" s="3" t="str">
        <f>'Приложение № 3'!B374</f>
        <v>ул. К. Либкнехта, от 
ул. Краснофлотская до 
ул. Ленина</v>
      </c>
      <c r="C344" s="6">
        <v>0.38</v>
      </c>
      <c r="D344" s="327" t="s">
        <v>143</v>
      </c>
      <c r="E344" s="328"/>
      <c r="F344" s="329"/>
      <c r="G344" s="327" t="s">
        <v>143</v>
      </c>
      <c r="H344" s="328"/>
      <c r="I344" s="329"/>
      <c r="J344" s="327" t="s">
        <v>143</v>
      </c>
      <c r="K344" s="328"/>
      <c r="L344" s="329"/>
      <c r="M344" s="327" t="s">
        <v>143</v>
      </c>
      <c r="N344" s="328"/>
      <c r="O344" s="329"/>
      <c r="P344" s="10">
        <f t="shared" si="16"/>
        <v>0.152</v>
      </c>
      <c r="Q344" s="114" t="s">
        <v>71</v>
      </c>
      <c r="R344" s="12">
        <v>40</v>
      </c>
      <c r="S344" s="10">
        <f t="shared" si="17"/>
        <v>0.152</v>
      </c>
      <c r="T344" s="114" t="s">
        <v>71</v>
      </c>
      <c r="U344" s="12">
        <v>40</v>
      </c>
      <c r="V344" s="10">
        <f t="shared" si="18"/>
        <v>0.13300000000000001</v>
      </c>
      <c r="W344" s="114" t="s">
        <v>71</v>
      </c>
      <c r="X344" s="12">
        <v>35</v>
      </c>
      <c r="Y344" s="10">
        <f t="shared" si="19"/>
        <v>0.114</v>
      </c>
      <c r="Z344" s="114" t="s">
        <v>71</v>
      </c>
      <c r="AA344" s="13">
        <v>30</v>
      </c>
    </row>
    <row r="345" spans="1:27" s="7" customFormat="1" ht="45" x14ac:dyDescent="0.25">
      <c r="A345" s="4">
        <v>328</v>
      </c>
      <c r="B345" s="3" t="str">
        <f>'Приложение № 3'!B375</f>
        <v>ул. 25-я Линия, от 
ул. Красных Зорь до 
ул. Омской</v>
      </c>
      <c r="C345" s="6">
        <v>1.26</v>
      </c>
      <c r="D345" s="327" t="s">
        <v>143</v>
      </c>
      <c r="E345" s="328"/>
      <c r="F345" s="329"/>
      <c r="G345" s="327" t="s">
        <v>143</v>
      </c>
      <c r="H345" s="328"/>
      <c r="I345" s="329"/>
      <c r="J345" s="327" t="s">
        <v>143</v>
      </c>
      <c r="K345" s="328"/>
      <c r="L345" s="329"/>
      <c r="M345" s="327" t="s">
        <v>143</v>
      </c>
      <c r="N345" s="328"/>
      <c r="O345" s="329"/>
      <c r="P345" s="10">
        <f t="shared" si="16"/>
        <v>0.504</v>
      </c>
      <c r="Q345" s="114" t="s">
        <v>71</v>
      </c>
      <c r="R345" s="12">
        <v>40</v>
      </c>
      <c r="S345" s="10">
        <f t="shared" si="17"/>
        <v>0.504</v>
      </c>
      <c r="T345" s="114" t="s">
        <v>71</v>
      </c>
      <c r="U345" s="12">
        <v>40</v>
      </c>
      <c r="V345" s="10">
        <f t="shared" si="18"/>
        <v>0.441</v>
      </c>
      <c r="W345" s="114" t="s">
        <v>71</v>
      </c>
      <c r="X345" s="12">
        <v>35</v>
      </c>
      <c r="Y345" s="10">
        <f t="shared" si="19"/>
        <v>0.37799999999999995</v>
      </c>
      <c r="Z345" s="114" t="s">
        <v>71</v>
      </c>
      <c r="AA345" s="13">
        <v>30</v>
      </c>
    </row>
    <row r="346" spans="1:27" s="7" customFormat="1" ht="30" x14ac:dyDescent="0.25">
      <c r="A346" s="4">
        <v>329</v>
      </c>
      <c r="B346" s="3" t="str">
        <f>'Приложение № 3'!B376</f>
        <v>дорога от ул. 10 лет Октября 
до ул. 1-й Заречной</v>
      </c>
      <c r="C346" s="6">
        <v>1.61</v>
      </c>
      <c r="D346" s="327" t="s">
        <v>143</v>
      </c>
      <c r="E346" s="328"/>
      <c r="F346" s="329"/>
      <c r="G346" s="327" t="s">
        <v>143</v>
      </c>
      <c r="H346" s="328"/>
      <c r="I346" s="329"/>
      <c r="J346" s="327" t="s">
        <v>143</v>
      </c>
      <c r="K346" s="328"/>
      <c r="L346" s="329"/>
      <c r="M346" s="327" t="s">
        <v>143</v>
      </c>
      <c r="N346" s="328"/>
      <c r="O346" s="329"/>
      <c r="P346" s="10">
        <f t="shared" si="16"/>
        <v>0.64400000000000002</v>
      </c>
      <c r="Q346" s="114" t="s">
        <v>71</v>
      </c>
      <c r="R346" s="12">
        <v>40</v>
      </c>
      <c r="S346" s="10">
        <f t="shared" si="17"/>
        <v>0.64400000000000002</v>
      </c>
      <c r="T346" s="114" t="s">
        <v>71</v>
      </c>
      <c r="U346" s="12">
        <v>40</v>
      </c>
      <c r="V346" s="10">
        <f t="shared" si="18"/>
        <v>0.5635</v>
      </c>
      <c r="W346" s="114" t="s">
        <v>71</v>
      </c>
      <c r="X346" s="12">
        <v>35</v>
      </c>
      <c r="Y346" s="10">
        <f t="shared" si="19"/>
        <v>0.48300000000000004</v>
      </c>
      <c r="Z346" s="114" t="s">
        <v>71</v>
      </c>
      <c r="AA346" s="13">
        <v>30</v>
      </c>
    </row>
    <row r="347" spans="1:27" s="7" customFormat="1" ht="45" x14ac:dyDescent="0.25">
      <c r="A347" s="4">
        <v>330</v>
      </c>
      <c r="B347" s="3" t="str">
        <f>'Приложение № 3'!B377</f>
        <v>ул. Учебная, от 
ул. Омской до 
ул. Масленникова</v>
      </c>
      <c r="C347" s="6">
        <v>1.57</v>
      </c>
      <c r="D347" s="327" t="s">
        <v>143</v>
      </c>
      <c r="E347" s="328"/>
      <c r="F347" s="329"/>
      <c r="G347" s="327" t="s">
        <v>143</v>
      </c>
      <c r="H347" s="328"/>
      <c r="I347" s="329"/>
      <c r="J347" s="327" t="s">
        <v>143</v>
      </c>
      <c r="K347" s="328"/>
      <c r="L347" s="329"/>
      <c r="M347" s="327" t="s">
        <v>143</v>
      </c>
      <c r="N347" s="328"/>
      <c r="O347" s="329"/>
      <c r="P347" s="10">
        <f t="shared" si="16"/>
        <v>0.628</v>
      </c>
      <c r="Q347" s="114" t="s">
        <v>71</v>
      </c>
      <c r="R347" s="12">
        <v>40</v>
      </c>
      <c r="S347" s="10">
        <f t="shared" si="17"/>
        <v>0.628</v>
      </c>
      <c r="T347" s="114" t="s">
        <v>71</v>
      </c>
      <c r="U347" s="12">
        <v>40</v>
      </c>
      <c r="V347" s="10">
        <f t="shared" si="18"/>
        <v>0.54949999999999999</v>
      </c>
      <c r="W347" s="114" t="s">
        <v>71</v>
      </c>
      <c r="X347" s="12">
        <v>35</v>
      </c>
      <c r="Y347" s="10">
        <f t="shared" si="19"/>
        <v>0.47100000000000003</v>
      </c>
      <c r="Z347" s="114" t="s">
        <v>71</v>
      </c>
      <c r="AA347" s="13">
        <v>30</v>
      </c>
    </row>
    <row r="348" spans="1:27" s="7" customFormat="1" ht="45" x14ac:dyDescent="0.25">
      <c r="A348" s="4">
        <v>331</v>
      </c>
      <c r="B348" s="3" t="str">
        <f>'Приложение № 3'!B378</f>
        <v>ул. Степная, от 
ул. Съездовской до 
ул. Звездова</v>
      </c>
      <c r="C348" s="6">
        <v>1.1000000000000001</v>
      </c>
      <c r="D348" s="327" t="s">
        <v>143</v>
      </c>
      <c r="E348" s="328"/>
      <c r="F348" s="329"/>
      <c r="G348" s="327" t="s">
        <v>143</v>
      </c>
      <c r="H348" s="328"/>
      <c r="I348" s="329"/>
      <c r="J348" s="327" t="s">
        <v>143</v>
      </c>
      <c r="K348" s="328"/>
      <c r="L348" s="329"/>
      <c r="M348" s="327" t="s">
        <v>143</v>
      </c>
      <c r="N348" s="328"/>
      <c r="O348" s="329"/>
      <c r="P348" s="10">
        <f t="shared" si="16"/>
        <v>0.44</v>
      </c>
      <c r="Q348" s="114" t="s">
        <v>71</v>
      </c>
      <c r="R348" s="12">
        <v>40</v>
      </c>
      <c r="S348" s="10">
        <f t="shared" si="17"/>
        <v>0.44</v>
      </c>
      <c r="T348" s="114" t="s">
        <v>71</v>
      </c>
      <c r="U348" s="12">
        <v>40</v>
      </c>
      <c r="V348" s="10">
        <f t="shared" si="18"/>
        <v>0.38500000000000001</v>
      </c>
      <c r="W348" s="114" t="s">
        <v>71</v>
      </c>
      <c r="X348" s="12">
        <v>35</v>
      </c>
      <c r="Y348" s="10">
        <f t="shared" si="19"/>
        <v>0.33</v>
      </c>
      <c r="Z348" s="114" t="s">
        <v>71</v>
      </c>
      <c r="AA348" s="13">
        <v>30</v>
      </c>
    </row>
    <row r="349" spans="1:27" s="7" customFormat="1" ht="45" x14ac:dyDescent="0.25">
      <c r="A349" s="4">
        <v>332</v>
      </c>
      <c r="B349" s="3" t="str">
        <f>'Приложение № 3'!B379</f>
        <v>ул. Депутатская, от 
ул. Фурманова до дома 8 
по ул. Депутатской</v>
      </c>
      <c r="C349" s="6">
        <v>1.22</v>
      </c>
      <c r="D349" s="327" t="s">
        <v>143</v>
      </c>
      <c r="E349" s="328"/>
      <c r="F349" s="329"/>
      <c r="G349" s="327" t="s">
        <v>143</v>
      </c>
      <c r="H349" s="328"/>
      <c r="I349" s="329"/>
      <c r="J349" s="327" t="s">
        <v>143</v>
      </c>
      <c r="K349" s="328"/>
      <c r="L349" s="329"/>
      <c r="M349" s="327" t="s">
        <v>143</v>
      </c>
      <c r="N349" s="328"/>
      <c r="O349" s="329"/>
      <c r="P349" s="10">
        <f t="shared" si="16"/>
        <v>0.48799999999999999</v>
      </c>
      <c r="Q349" s="114" t="s">
        <v>71</v>
      </c>
      <c r="R349" s="12">
        <v>40</v>
      </c>
      <c r="S349" s="10">
        <f t="shared" si="17"/>
        <v>0.48799999999999999</v>
      </c>
      <c r="T349" s="114" t="s">
        <v>71</v>
      </c>
      <c r="U349" s="12">
        <v>40</v>
      </c>
      <c r="V349" s="10">
        <f t="shared" si="18"/>
        <v>0.42699999999999994</v>
      </c>
      <c r="W349" s="114" t="s">
        <v>71</v>
      </c>
      <c r="X349" s="12">
        <v>35</v>
      </c>
      <c r="Y349" s="10">
        <f t="shared" si="19"/>
        <v>0.36599999999999999</v>
      </c>
      <c r="Z349" s="114" t="s">
        <v>71</v>
      </c>
      <c r="AA349" s="13">
        <v>30</v>
      </c>
    </row>
    <row r="350" spans="1:27" s="7" customFormat="1" ht="45" x14ac:dyDescent="0.25">
      <c r="A350" s="4">
        <v>333</v>
      </c>
      <c r="B350" s="3" t="str">
        <f>'Приложение № 3'!B380</f>
        <v>ул. Успенского, от 
ул. Куйбышева до 
ул. Учебной</v>
      </c>
      <c r="C350" s="6">
        <v>0.47</v>
      </c>
      <c r="D350" s="327" t="s">
        <v>143</v>
      </c>
      <c r="E350" s="328"/>
      <c r="F350" s="329"/>
      <c r="G350" s="327" t="s">
        <v>143</v>
      </c>
      <c r="H350" s="328"/>
      <c r="I350" s="329"/>
      <c r="J350" s="327" t="s">
        <v>143</v>
      </c>
      <c r="K350" s="328"/>
      <c r="L350" s="329"/>
      <c r="M350" s="327" t="s">
        <v>143</v>
      </c>
      <c r="N350" s="328"/>
      <c r="O350" s="329"/>
      <c r="P350" s="10">
        <f t="shared" si="16"/>
        <v>0.18799999999999997</v>
      </c>
      <c r="Q350" s="114" t="s">
        <v>71</v>
      </c>
      <c r="R350" s="12">
        <v>40</v>
      </c>
      <c r="S350" s="10">
        <f t="shared" si="17"/>
        <v>0.18799999999999997</v>
      </c>
      <c r="T350" s="114" t="s">
        <v>71</v>
      </c>
      <c r="U350" s="12">
        <v>40</v>
      </c>
      <c r="V350" s="10">
        <f t="shared" si="18"/>
        <v>0.16449999999999998</v>
      </c>
      <c r="W350" s="114" t="s">
        <v>71</v>
      </c>
      <c r="X350" s="12">
        <v>35</v>
      </c>
      <c r="Y350" s="10">
        <f t="shared" si="19"/>
        <v>0.14099999999999999</v>
      </c>
      <c r="Z350" s="114" t="s">
        <v>71</v>
      </c>
      <c r="AA350" s="13">
        <v>30</v>
      </c>
    </row>
    <row r="351" spans="1:27" s="7" customFormat="1" ht="45" x14ac:dyDescent="0.25">
      <c r="A351" s="4">
        <v>334</v>
      </c>
      <c r="B351" s="3" t="str">
        <f>'Приложение № 3'!B381</f>
        <v>ул. Лермонтова, от 
ул. Б. Хмельницкого 
до пл. Бухгольца</v>
      </c>
      <c r="C351" s="6">
        <v>2.36</v>
      </c>
      <c r="D351" s="327" t="s">
        <v>143</v>
      </c>
      <c r="E351" s="328"/>
      <c r="F351" s="329"/>
      <c r="G351" s="327" t="s">
        <v>143</v>
      </c>
      <c r="H351" s="328"/>
      <c r="I351" s="329"/>
      <c r="J351" s="327" t="s">
        <v>143</v>
      </c>
      <c r="K351" s="328"/>
      <c r="L351" s="329"/>
      <c r="M351" s="327" t="s">
        <v>143</v>
      </c>
      <c r="N351" s="328"/>
      <c r="O351" s="329"/>
      <c r="P351" s="10">
        <f t="shared" si="16"/>
        <v>1.4159999999999999</v>
      </c>
      <c r="Q351" s="114" t="s">
        <v>71</v>
      </c>
      <c r="R351" s="12">
        <v>60</v>
      </c>
      <c r="S351" s="10">
        <f t="shared" si="17"/>
        <v>1.4159999999999999</v>
      </c>
      <c r="T351" s="114" t="s">
        <v>71</v>
      </c>
      <c r="U351" s="12">
        <v>60</v>
      </c>
      <c r="V351" s="10">
        <f t="shared" si="18"/>
        <v>1.2979999999999998</v>
      </c>
      <c r="W351" s="114" t="s">
        <v>71</v>
      </c>
      <c r="X351" s="12">
        <v>55</v>
      </c>
      <c r="Y351" s="10">
        <f t="shared" si="19"/>
        <v>1.18</v>
      </c>
      <c r="Z351" s="114" t="s">
        <v>71</v>
      </c>
      <c r="AA351" s="13">
        <v>50</v>
      </c>
    </row>
    <row r="352" spans="1:27" s="7" customFormat="1" ht="45" x14ac:dyDescent="0.25">
      <c r="A352" s="4">
        <v>335</v>
      </c>
      <c r="B352" s="3" t="str">
        <f>'Приложение № 3'!B382</f>
        <v>ул. Нейбута, от 
ул. 4-я Линия до 
ул. 2-й Производственной</v>
      </c>
      <c r="C352" s="6">
        <v>2.0299999999999998</v>
      </c>
      <c r="D352" s="327" t="s">
        <v>143</v>
      </c>
      <c r="E352" s="328"/>
      <c r="F352" s="329"/>
      <c r="G352" s="327" t="s">
        <v>143</v>
      </c>
      <c r="H352" s="328"/>
      <c r="I352" s="329"/>
      <c r="J352" s="327" t="s">
        <v>143</v>
      </c>
      <c r="K352" s="328"/>
      <c r="L352" s="329"/>
      <c r="M352" s="327" t="s">
        <v>143</v>
      </c>
      <c r="N352" s="328"/>
      <c r="O352" s="329"/>
      <c r="P352" s="10">
        <f t="shared" si="16"/>
        <v>1.2179999999999997</v>
      </c>
      <c r="Q352" s="114" t="s">
        <v>71</v>
      </c>
      <c r="R352" s="12">
        <v>60</v>
      </c>
      <c r="S352" s="10">
        <f t="shared" si="17"/>
        <v>1.2179999999999997</v>
      </c>
      <c r="T352" s="114" t="s">
        <v>71</v>
      </c>
      <c r="U352" s="12">
        <v>60</v>
      </c>
      <c r="V352" s="10">
        <f t="shared" si="18"/>
        <v>1.1164999999999998</v>
      </c>
      <c r="W352" s="114" t="s">
        <v>71</v>
      </c>
      <c r="X352" s="12">
        <v>55</v>
      </c>
      <c r="Y352" s="10">
        <f t="shared" si="19"/>
        <v>1.0149999999999999</v>
      </c>
      <c r="Z352" s="114" t="s">
        <v>71</v>
      </c>
      <c r="AA352" s="13">
        <v>50</v>
      </c>
    </row>
    <row r="353" spans="1:27" s="7" customFormat="1" ht="45" x14ac:dyDescent="0.25">
      <c r="A353" s="4">
        <v>336</v>
      </c>
      <c r="B353" s="3" t="str">
        <f>'Приложение № 3'!B383</f>
        <v>ул. Рабиновича, от 
ул. Орджоникидзе до 
ул. Госпитальной</v>
      </c>
      <c r="C353" s="6">
        <v>1.17</v>
      </c>
      <c r="D353" s="327" t="s">
        <v>143</v>
      </c>
      <c r="E353" s="328"/>
      <c r="F353" s="329"/>
      <c r="G353" s="327" t="s">
        <v>143</v>
      </c>
      <c r="H353" s="328"/>
      <c r="I353" s="329"/>
      <c r="J353" s="327" t="s">
        <v>143</v>
      </c>
      <c r="K353" s="328"/>
      <c r="L353" s="329"/>
      <c r="M353" s="327" t="s">
        <v>143</v>
      </c>
      <c r="N353" s="328"/>
      <c r="O353" s="329"/>
      <c r="P353" s="10">
        <f t="shared" si="16"/>
        <v>0.58499999999999996</v>
      </c>
      <c r="Q353" s="114" t="s">
        <v>71</v>
      </c>
      <c r="R353" s="12">
        <v>50</v>
      </c>
      <c r="S353" s="10">
        <f t="shared" si="17"/>
        <v>0.58499999999999996</v>
      </c>
      <c r="T353" s="114" t="s">
        <v>71</v>
      </c>
      <c r="U353" s="12">
        <v>50</v>
      </c>
      <c r="V353" s="10">
        <f t="shared" si="18"/>
        <v>0.52649999999999997</v>
      </c>
      <c r="W353" s="114" t="s">
        <v>71</v>
      </c>
      <c r="X353" s="12">
        <v>45</v>
      </c>
      <c r="Y353" s="10">
        <f t="shared" si="19"/>
        <v>0.46799999999999997</v>
      </c>
      <c r="Z353" s="114" t="s">
        <v>71</v>
      </c>
      <c r="AA353" s="13">
        <v>40</v>
      </c>
    </row>
    <row r="354" spans="1:27" s="7" customFormat="1" ht="45" x14ac:dyDescent="0.25">
      <c r="A354" s="4">
        <v>337</v>
      </c>
      <c r="B354" s="3" t="str">
        <f>'Приложение № 3'!B384</f>
        <v>ул. Алтайская, от 
ул. XXII Партсъезда до 
ул. 2-я Барнаульская</v>
      </c>
      <c r="C354" s="6">
        <v>0.43</v>
      </c>
      <c r="D354" s="327" t="s">
        <v>143</v>
      </c>
      <c r="E354" s="328"/>
      <c r="F354" s="329"/>
      <c r="G354" s="327" t="s">
        <v>143</v>
      </c>
      <c r="H354" s="328"/>
      <c r="I354" s="329"/>
      <c r="J354" s="327" t="s">
        <v>143</v>
      </c>
      <c r="K354" s="328"/>
      <c r="L354" s="329"/>
      <c r="M354" s="327" t="s">
        <v>143</v>
      </c>
      <c r="N354" s="328"/>
      <c r="O354" s="329"/>
      <c r="P354" s="10">
        <f t="shared" si="16"/>
        <v>0.17199999999999999</v>
      </c>
      <c r="Q354" s="114" t="s">
        <v>71</v>
      </c>
      <c r="R354" s="12">
        <v>40</v>
      </c>
      <c r="S354" s="10">
        <f t="shared" si="17"/>
        <v>0.17199999999999999</v>
      </c>
      <c r="T354" s="114" t="s">
        <v>71</v>
      </c>
      <c r="U354" s="12">
        <v>40</v>
      </c>
      <c r="V354" s="10">
        <f t="shared" si="18"/>
        <v>0.15049999999999999</v>
      </c>
      <c r="W354" s="114" t="s">
        <v>71</v>
      </c>
      <c r="X354" s="12">
        <v>35</v>
      </c>
      <c r="Y354" s="10">
        <f t="shared" si="19"/>
        <v>0.129</v>
      </c>
      <c r="Z354" s="114" t="s">
        <v>71</v>
      </c>
      <c r="AA354" s="13">
        <v>30</v>
      </c>
    </row>
    <row r="355" spans="1:27" s="7" customFormat="1" ht="45" x14ac:dyDescent="0.25">
      <c r="A355" s="4">
        <v>338</v>
      </c>
      <c r="B355" s="3" t="str">
        <f>'Приложение № 3'!B385</f>
        <v>ул. Арсеньева, от 
ул. Челюскинцев до 
ул. 4-й Челюскинцев</v>
      </c>
      <c r="C355" s="6">
        <v>0.86</v>
      </c>
      <c r="D355" s="327" t="s">
        <v>143</v>
      </c>
      <c r="E355" s="328"/>
      <c r="F355" s="329"/>
      <c r="G355" s="327" t="s">
        <v>143</v>
      </c>
      <c r="H355" s="328"/>
      <c r="I355" s="329"/>
      <c r="J355" s="327" t="s">
        <v>143</v>
      </c>
      <c r="K355" s="328"/>
      <c r="L355" s="329"/>
      <c r="M355" s="327" t="s">
        <v>143</v>
      </c>
      <c r="N355" s="328"/>
      <c r="O355" s="329"/>
      <c r="P355" s="10">
        <f t="shared" si="16"/>
        <v>0.43</v>
      </c>
      <c r="Q355" s="114" t="s">
        <v>71</v>
      </c>
      <c r="R355" s="12">
        <v>50</v>
      </c>
      <c r="S355" s="10">
        <f t="shared" si="17"/>
        <v>0.43</v>
      </c>
      <c r="T355" s="114" t="s">
        <v>71</v>
      </c>
      <c r="U355" s="12">
        <v>50</v>
      </c>
      <c r="V355" s="10">
        <f t="shared" si="18"/>
        <v>0.38700000000000001</v>
      </c>
      <c r="W355" s="114" t="s">
        <v>71</v>
      </c>
      <c r="X355" s="12">
        <v>45</v>
      </c>
      <c r="Y355" s="10">
        <f t="shared" si="19"/>
        <v>0.34399999999999997</v>
      </c>
      <c r="Z355" s="114" t="s">
        <v>71</v>
      </c>
      <c r="AA355" s="13">
        <v>40</v>
      </c>
    </row>
    <row r="356" spans="1:27" s="7" customFormat="1" ht="45" x14ac:dyDescent="0.25">
      <c r="A356" s="4">
        <v>339</v>
      </c>
      <c r="B356" s="3" t="str">
        <f>'Приложение № 3'!B386</f>
        <v>ул. Звездова, от 
ул. 20-я Линия до 
ул. М. Жукова</v>
      </c>
      <c r="C356" s="6">
        <v>2.42</v>
      </c>
      <c r="D356" s="327" t="s">
        <v>143</v>
      </c>
      <c r="E356" s="328"/>
      <c r="F356" s="329"/>
      <c r="G356" s="327" t="s">
        <v>143</v>
      </c>
      <c r="H356" s="328"/>
      <c r="I356" s="329"/>
      <c r="J356" s="327" t="s">
        <v>143</v>
      </c>
      <c r="K356" s="328"/>
      <c r="L356" s="329"/>
      <c r="M356" s="327" t="s">
        <v>143</v>
      </c>
      <c r="N356" s="328"/>
      <c r="O356" s="329"/>
      <c r="P356" s="10">
        <f t="shared" si="16"/>
        <v>1.694</v>
      </c>
      <c r="Q356" s="114" t="s">
        <v>71</v>
      </c>
      <c r="R356" s="12">
        <v>70</v>
      </c>
      <c r="S356" s="10">
        <f t="shared" si="17"/>
        <v>1.694</v>
      </c>
      <c r="T356" s="114" t="s">
        <v>71</v>
      </c>
      <c r="U356" s="12">
        <v>70</v>
      </c>
      <c r="V356" s="10">
        <f t="shared" si="18"/>
        <v>1.5729999999999997</v>
      </c>
      <c r="W356" s="114" t="s">
        <v>71</v>
      </c>
      <c r="X356" s="12">
        <v>65</v>
      </c>
      <c r="Y356" s="10">
        <f t="shared" si="19"/>
        <v>1.452</v>
      </c>
      <c r="Z356" s="114" t="s">
        <v>71</v>
      </c>
      <c r="AA356" s="13">
        <v>60</v>
      </c>
    </row>
    <row r="357" spans="1:27" s="7" customFormat="1" ht="45" x14ac:dyDescent="0.25">
      <c r="A357" s="4">
        <v>340</v>
      </c>
      <c r="B357" s="3" t="str">
        <f>'Приложение № 3'!B387</f>
        <v>ул. Иркутская, от 
ул. 14-я Линия до 
ул. Куйбышева</v>
      </c>
      <c r="C357" s="6">
        <v>1.2</v>
      </c>
      <c r="D357" s="327" t="s">
        <v>143</v>
      </c>
      <c r="E357" s="328"/>
      <c r="F357" s="329"/>
      <c r="G357" s="327" t="s">
        <v>143</v>
      </c>
      <c r="H357" s="328"/>
      <c r="I357" s="329"/>
      <c r="J357" s="327" t="s">
        <v>143</v>
      </c>
      <c r="K357" s="328"/>
      <c r="L357" s="329"/>
      <c r="M357" s="327" t="s">
        <v>143</v>
      </c>
      <c r="N357" s="328"/>
      <c r="O357" s="329"/>
      <c r="P357" s="10">
        <f t="shared" si="16"/>
        <v>0.6</v>
      </c>
      <c r="Q357" s="114" t="s">
        <v>71</v>
      </c>
      <c r="R357" s="12">
        <v>50</v>
      </c>
      <c r="S357" s="10">
        <f t="shared" si="17"/>
        <v>0.6</v>
      </c>
      <c r="T357" s="114" t="s">
        <v>71</v>
      </c>
      <c r="U357" s="12">
        <v>50</v>
      </c>
      <c r="V357" s="10">
        <f t="shared" si="18"/>
        <v>0.54</v>
      </c>
      <c r="W357" s="114" t="s">
        <v>71</v>
      </c>
      <c r="X357" s="12">
        <v>45</v>
      </c>
      <c r="Y357" s="10">
        <f t="shared" si="19"/>
        <v>0.48</v>
      </c>
      <c r="Z357" s="114" t="s">
        <v>71</v>
      </c>
      <c r="AA357" s="13">
        <v>40</v>
      </c>
    </row>
    <row r="358" spans="1:27" s="7" customFormat="1" ht="45" x14ac:dyDescent="0.25">
      <c r="A358" s="4">
        <v>341</v>
      </c>
      <c r="B358" s="3" t="str">
        <f>'Приложение № 3'!B388</f>
        <v>ул. 1-я Челюскинцев, от 
ул. Багратиона до 
ул. Арсеньева</v>
      </c>
      <c r="C358" s="6">
        <v>1.01</v>
      </c>
      <c r="D358" s="327" t="s">
        <v>143</v>
      </c>
      <c r="E358" s="328"/>
      <c r="F358" s="329"/>
      <c r="G358" s="327" t="s">
        <v>143</v>
      </c>
      <c r="H358" s="328"/>
      <c r="I358" s="329"/>
      <c r="J358" s="327" t="s">
        <v>143</v>
      </c>
      <c r="K358" s="328"/>
      <c r="L358" s="329"/>
      <c r="M358" s="327" t="s">
        <v>143</v>
      </c>
      <c r="N358" s="328"/>
      <c r="O358" s="329"/>
      <c r="P358" s="10">
        <f t="shared" si="16"/>
        <v>0.40399999999999997</v>
      </c>
      <c r="Q358" s="114" t="s">
        <v>71</v>
      </c>
      <c r="R358" s="12">
        <v>40</v>
      </c>
      <c r="S358" s="10">
        <f t="shared" si="17"/>
        <v>0.40399999999999997</v>
      </c>
      <c r="T358" s="114" t="s">
        <v>71</v>
      </c>
      <c r="U358" s="12">
        <v>40</v>
      </c>
      <c r="V358" s="10">
        <f t="shared" si="18"/>
        <v>0.35350000000000004</v>
      </c>
      <c r="W358" s="114" t="s">
        <v>71</v>
      </c>
      <c r="X358" s="12">
        <v>35</v>
      </c>
      <c r="Y358" s="10">
        <f t="shared" si="19"/>
        <v>0.30299999999999999</v>
      </c>
      <c r="Z358" s="114" t="s">
        <v>71</v>
      </c>
      <c r="AA358" s="13">
        <v>30</v>
      </c>
    </row>
    <row r="359" spans="1:27" s="7" customFormat="1" ht="45" x14ac:dyDescent="0.25">
      <c r="A359" s="4">
        <v>342</v>
      </c>
      <c r="B359" s="3" t="str">
        <f>'Приложение № 3'!B389</f>
        <v>ул. 2-я Челюскинцев, от 
ул. XXII Партсъезда до 
ул. Воронкова</v>
      </c>
      <c r="C359" s="6">
        <v>1.5</v>
      </c>
      <c r="D359" s="327" t="s">
        <v>143</v>
      </c>
      <c r="E359" s="328"/>
      <c r="F359" s="329"/>
      <c r="G359" s="327" t="s">
        <v>143</v>
      </c>
      <c r="H359" s="328"/>
      <c r="I359" s="329"/>
      <c r="J359" s="327" t="s">
        <v>143</v>
      </c>
      <c r="K359" s="328"/>
      <c r="L359" s="329"/>
      <c r="M359" s="327" t="s">
        <v>143</v>
      </c>
      <c r="N359" s="328"/>
      <c r="O359" s="329"/>
      <c r="P359" s="10">
        <f t="shared" si="16"/>
        <v>0.6</v>
      </c>
      <c r="Q359" s="114" t="s">
        <v>71</v>
      </c>
      <c r="R359" s="12">
        <v>40</v>
      </c>
      <c r="S359" s="10">
        <f t="shared" si="17"/>
        <v>0.6</v>
      </c>
      <c r="T359" s="114" t="s">
        <v>71</v>
      </c>
      <c r="U359" s="12">
        <v>40</v>
      </c>
      <c r="V359" s="10">
        <f t="shared" si="18"/>
        <v>0.52500000000000002</v>
      </c>
      <c r="W359" s="114" t="s">
        <v>71</v>
      </c>
      <c r="X359" s="12">
        <v>35</v>
      </c>
      <c r="Y359" s="10">
        <f t="shared" si="19"/>
        <v>0.45</v>
      </c>
      <c r="Z359" s="114" t="s">
        <v>71</v>
      </c>
      <c r="AA359" s="13">
        <v>30</v>
      </c>
    </row>
    <row r="360" spans="1:27" s="7" customFormat="1" ht="45" x14ac:dyDescent="0.25">
      <c r="A360" s="4">
        <v>343</v>
      </c>
      <c r="B360" s="3" t="str">
        <f>'Приложение № 3'!B390</f>
        <v>ул. Нахимова, от 
ул. Челюскинцев до 
пер. Барнаульского</v>
      </c>
      <c r="C360" s="6">
        <v>1.54</v>
      </c>
      <c r="D360" s="327" t="s">
        <v>143</v>
      </c>
      <c r="E360" s="328"/>
      <c r="F360" s="329"/>
      <c r="G360" s="327" t="s">
        <v>143</v>
      </c>
      <c r="H360" s="328"/>
      <c r="I360" s="329"/>
      <c r="J360" s="327" t="s">
        <v>143</v>
      </c>
      <c r="K360" s="328"/>
      <c r="L360" s="329"/>
      <c r="M360" s="327" t="s">
        <v>143</v>
      </c>
      <c r="N360" s="328"/>
      <c r="O360" s="329"/>
      <c r="P360" s="10">
        <f t="shared" si="16"/>
        <v>0.61599999999999999</v>
      </c>
      <c r="Q360" s="114" t="s">
        <v>71</v>
      </c>
      <c r="R360" s="12">
        <v>40</v>
      </c>
      <c r="S360" s="10">
        <f t="shared" si="17"/>
        <v>0.61599999999999999</v>
      </c>
      <c r="T360" s="114" t="s">
        <v>71</v>
      </c>
      <c r="U360" s="12">
        <v>40</v>
      </c>
      <c r="V360" s="10">
        <f t="shared" si="18"/>
        <v>0.53900000000000003</v>
      </c>
      <c r="W360" s="114" t="s">
        <v>71</v>
      </c>
      <c r="X360" s="12">
        <v>35</v>
      </c>
      <c r="Y360" s="10">
        <f t="shared" si="19"/>
        <v>0.46200000000000002</v>
      </c>
      <c r="Z360" s="114" t="s">
        <v>71</v>
      </c>
      <c r="AA360" s="13">
        <v>30</v>
      </c>
    </row>
    <row r="361" spans="1:27" s="7" customFormat="1" ht="45" x14ac:dyDescent="0.25">
      <c r="A361" s="4">
        <v>344</v>
      </c>
      <c r="B361" s="3" t="str">
        <f>'Приложение № 3'!B391</f>
        <v>ул. 11-я Амурская, от 
ул. 24-й Северной до дома 11  
по ул. 36-й Северной</v>
      </c>
      <c r="C361" s="6">
        <v>1.2</v>
      </c>
      <c r="D361" s="327" t="s">
        <v>143</v>
      </c>
      <c r="E361" s="328"/>
      <c r="F361" s="329"/>
      <c r="G361" s="327" t="s">
        <v>143</v>
      </c>
      <c r="H361" s="328"/>
      <c r="I361" s="329"/>
      <c r="J361" s="327" t="s">
        <v>143</v>
      </c>
      <c r="K361" s="328"/>
      <c r="L361" s="329"/>
      <c r="M361" s="327" t="s">
        <v>143</v>
      </c>
      <c r="N361" s="328"/>
      <c r="O361" s="329"/>
      <c r="P361" s="10">
        <f t="shared" si="16"/>
        <v>0.48</v>
      </c>
      <c r="Q361" s="114" t="s">
        <v>71</v>
      </c>
      <c r="R361" s="12">
        <v>40</v>
      </c>
      <c r="S361" s="10">
        <f t="shared" si="17"/>
        <v>0.48</v>
      </c>
      <c r="T361" s="114" t="s">
        <v>71</v>
      </c>
      <c r="U361" s="12">
        <v>40</v>
      </c>
      <c r="V361" s="10">
        <f t="shared" si="18"/>
        <v>0.42</v>
      </c>
      <c r="W361" s="114" t="s">
        <v>71</v>
      </c>
      <c r="X361" s="12">
        <v>35</v>
      </c>
      <c r="Y361" s="10">
        <f t="shared" si="19"/>
        <v>0.36</v>
      </c>
      <c r="Z361" s="114" t="s">
        <v>71</v>
      </c>
      <c r="AA361" s="13">
        <v>30</v>
      </c>
    </row>
    <row r="362" spans="1:27" s="7" customFormat="1" ht="45" x14ac:dyDescent="0.25">
      <c r="A362" s="4">
        <v>345</v>
      </c>
      <c r="B362" s="3" t="str">
        <f>'Приложение № 3'!B392</f>
        <v>ул. 20-я Амурская, от 
ул. 30-й Северной до дома 57 
по ул. 20-й Амурской</v>
      </c>
      <c r="C362" s="6">
        <v>0.8</v>
      </c>
      <c r="D362" s="327" t="s">
        <v>143</v>
      </c>
      <c r="E362" s="328"/>
      <c r="F362" s="329"/>
      <c r="G362" s="327" t="s">
        <v>143</v>
      </c>
      <c r="H362" s="328"/>
      <c r="I362" s="329"/>
      <c r="J362" s="327" t="s">
        <v>143</v>
      </c>
      <c r="K362" s="328"/>
      <c r="L362" s="329"/>
      <c r="M362" s="327" t="s">
        <v>143</v>
      </c>
      <c r="N362" s="328"/>
      <c r="O362" s="329"/>
      <c r="P362" s="10">
        <f t="shared" si="16"/>
        <v>0.32</v>
      </c>
      <c r="Q362" s="114" t="s">
        <v>71</v>
      </c>
      <c r="R362" s="12">
        <v>40</v>
      </c>
      <c r="S362" s="10">
        <f t="shared" si="17"/>
        <v>0.32</v>
      </c>
      <c r="T362" s="114" t="s">
        <v>71</v>
      </c>
      <c r="U362" s="12">
        <v>40</v>
      </c>
      <c r="V362" s="10">
        <f t="shared" si="18"/>
        <v>0.28000000000000003</v>
      </c>
      <c r="W362" s="114" t="s">
        <v>71</v>
      </c>
      <c r="X362" s="12">
        <v>35</v>
      </c>
      <c r="Y362" s="10">
        <f t="shared" si="19"/>
        <v>0.24</v>
      </c>
      <c r="Z362" s="114" t="s">
        <v>71</v>
      </c>
      <c r="AA362" s="13">
        <v>30</v>
      </c>
    </row>
    <row r="363" spans="1:27" s="7" customFormat="1" ht="45" x14ac:dyDescent="0.25">
      <c r="A363" s="4">
        <v>346</v>
      </c>
      <c r="B363" s="3" t="str">
        <f>'Приложение № 3'!B393</f>
        <v>ул. 30-я Северная, от 
ул. Орджоникидзе до 
ул. 21-й Амурской</v>
      </c>
      <c r="C363" s="6">
        <v>2.96</v>
      </c>
      <c r="D363" s="327" t="s">
        <v>143</v>
      </c>
      <c r="E363" s="328"/>
      <c r="F363" s="329"/>
      <c r="G363" s="327" t="s">
        <v>143</v>
      </c>
      <c r="H363" s="328"/>
      <c r="I363" s="329"/>
      <c r="J363" s="327" t="s">
        <v>143</v>
      </c>
      <c r="K363" s="328"/>
      <c r="L363" s="329"/>
      <c r="M363" s="327" t="s">
        <v>143</v>
      </c>
      <c r="N363" s="328"/>
      <c r="O363" s="329"/>
      <c r="P363" s="10">
        <f t="shared" si="16"/>
        <v>1.1840000000000002</v>
      </c>
      <c r="Q363" s="114" t="s">
        <v>71</v>
      </c>
      <c r="R363" s="12">
        <v>40</v>
      </c>
      <c r="S363" s="10">
        <f t="shared" si="17"/>
        <v>1.1840000000000002</v>
      </c>
      <c r="T363" s="114" t="s">
        <v>71</v>
      </c>
      <c r="U363" s="12">
        <v>40</v>
      </c>
      <c r="V363" s="10">
        <f t="shared" si="18"/>
        <v>1.036</v>
      </c>
      <c r="W363" s="114" t="s">
        <v>71</v>
      </c>
      <c r="X363" s="12">
        <v>35</v>
      </c>
      <c r="Y363" s="10">
        <f t="shared" si="19"/>
        <v>0.88800000000000001</v>
      </c>
      <c r="Z363" s="114" t="s">
        <v>71</v>
      </c>
      <c r="AA363" s="13">
        <v>30</v>
      </c>
    </row>
    <row r="364" spans="1:27" s="7" customFormat="1" ht="45" x14ac:dyDescent="0.25">
      <c r="A364" s="4">
        <v>347</v>
      </c>
      <c r="B364" s="3" t="str">
        <f>'Приложение № 3'!B394</f>
        <v>ул. Осоавиахимовская, от 
ул. Октябрьской до 
ул. 36-й Северной</v>
      </c>
      <c r="C364" s="6">
        <v>3.7</v>
      </c>
      <c r="D364" s="327" t="s">
        <v>143</v>
      </c>
      <c r="E364" s="328"/>
      <c r="F364" s="329"/>
      <c r="G364" s="327" t="s">
        <v>143</v>
      </c>
      <c r="H364" s="328"/>
      <c r="I364" s="329"/>
      <c r="J364" s="327" t="s">
        <v>143</v>
      </c>
      <c r="K364" s="328"/>
      <c r="L364" s="329"/>
      <c r="M364" s="327" t="s">
        <v>143</v>
      </c>
      <c r="N364" s="328"/>
      <c r="O364" s="329"/>
      <c r="P364" s="10">
        <f t="shared" si="16"/>
        <v>1.48</v>
      </c>
      <c r="Q364" s="114" t="s">
        <v>71</v>
      </c>
      <c r="R364" s="12">
        <v>40</v>
      </c>
      <c r="S364" s="10">
        <f t="shared" si="17"/>
        <v>1.48</v>
      </c>
      <c r="T364" s="114" t="s">
        <v>71</v>
      </c>
      <c r="U364" s="12">
        <v>40</v>
      </c>
      <c r="V364" s="10">
        <f t="shared" si="18"/>
        <v>1.2949999999999999</v>
      </c>
      <c r="W364" s="114" t="s">
        <v>71</v>
      </c>
      <c r="X364" s="12">
        <v>35</v>
      </c>
      <c r="Y364" s="10">
        <f t="shared" si="19"/>
        <v>1.1100000000000001</v>
      </c>
      <c r="Z364" s="114" t="s">
        <v>71</v>
      </c>
      <c r="AA364" s="13">
        <v>30</v>
      </c>
    </row>
    <row r="365" spans="1:27" s="7" customFormat="1" ht="45" x14ac:dyDescent="0.25">
      <c r="A365" s="4">
        <v>348</v>
      </c>
      <c r="B365" s="3" t="str">
        <f>'Приложение № 3'!B395</f>
        <v>ул. Светловская, от 
ул. Новокирпичной до 
ул. Маргелова</v>
      </c>
      <c r="C365" s="6">
        <v>3.26</v>
      </c>
      <c r="D365" s="327" t="s">
        <v>143</v>
      </c>
      <c r="E365" s="328"/>
      <c r="F365" s="329"/>
      <c r="G365" s="327" t="s">
        <v>143</v>
      </c>
      <c r="H365" s="328"/>
      <c r="I365" s="329"/>
      <c r="J365" s="327" t="s">
        <v>143</v>
      </c>
      <c r="K365" s="328"/>
      <c r="L365" s="329"/>
      <c r="M365" s="327" t="s">
        <v>143</v>
      </c>
      <c r="N365" s="328"/>
      <c r="O365" s="329"/>
      <c r="P365" s="10">
        <f t="shared" si="16"/>
        <v>1.3039999999999998</v>
      </c>
      <c r="Q365" s="114" t="s">
        <v>71</v>
      </c>
      <c r="R365" s="12">
        <v>40</v>
      </c>
      <c r="S365" s="10">
        <f t="shared" si="17"/>
        <v>1.3039999999999998</v>
      </c>
      <c r="T365" s="114" t="s">
        <v>71</v>
      </c>
      <c r="U365" s="12">
        <v>40</v>
      </c>
      <c r="V365" s="10">
        <f t="shared" si="18"/>
        <v>1.141</v>
      </c>
      <c r="W365" s="114" t="s">
        <v>71</v>
      </c>
      <c r="X365" s="12">
        <v>35</v>
      </c>
      <c r="Y365" s="10">
        <f t="shared" si="19"/>
        <v>0.97799999999999998</v>
      </c>
      <c r="Z365" s="114" t="s">
        <v>71</v>
      </c>
      <c r="AA365" s="13">
        <v>30</v>
      </c>
    </row>
    <row r="366" spans="1:27" s="7" customFormat="1" ht="30" x14ac:dyDescent="0.25">
      <c r="A366" s="4">
        <v>349</v>
      </c>
      <c r="B366" s="3" t="str">
        <f>'Приложение № 3'!B396</f>
        <v>Дорога от ул. 22 Декабря 
до ул. С. Сейфулина</v>
      </c>
      <c r="C366" s="6">
        <v>2.21</v>
      </c>
      <c r="D366" s="327" t="s">
        <v>143</v>
      </c>
      <c r="E366" s="328"/>
      <c r="F366" s="329"/>
      <c r="G366" s="327" t="s">
        <v>143</v>
      </c>
      <c r="H366" s="328"/>
      <c r="I366" s="329"/>
      <c r="J366" s="327" t="s">
        <v>143</v>
      </c>
      <c r="K366" s="328"/>
      <c r="L366" s="329"/>
      <c r="M366" s="327" t="s">
        <v>143</v>
      </c>
      <c r="N366" s="328"/>
      <c r="O366" s="329"/>
      <c r="P366" s="10">
        <f t="shared" si="16"/>
        <v>0.88400000000000001</v>
      </c>
      <c r="Q366" s="114" t="s">
        <v>71</v>
      </c>
      <c r="R366" s="12">
        <v>40</v>
      </c>
      <c r="S366" s="10">
        <f t="shared" si="17"/>
        <v>0.88400000000000001</v>
      </c>
      <c r="T366" s="114" t="s">
        <v>71</v>
      </c>
      <c r="U366" s="12">
        <v>40</v>
      </c>
      <c r="V366" s="10">
        <f t="shared" si="18"/>
        <v>0.77349999999999997</v>
      </c>
      <c r="W366" s="114" t="s">
        <v>71</v>
      </c>
      <c r="X366" s="12">
        <v>35</v>
      </c>
      <c r="Y366" s="10">
        <f t="shared" si="19"/>
        <v>0.66299999999999992</v>
      </c>
      <c r="Z366" s="114" t="s">
        <v>71</v>
      </c>
      <c r="AA366" s="13">
        <v>30</v>
      </c>
    </row>
    <row r="367" spans="1:27" s="7" customFormat="1" ht="45" x14ac:dyDescent="0.25">
      <c r="A367" s="4">
        <v>350</v>
      </c>
      <c r="B367" s="3" t="str">
        <f>'Приложение № 3'!B397</f>
        <v>ул. Рокоссовского, от 
б. Космонавтов до дома 14/3 
по ул. Лукашевича</v>
      </c>
      <c r="C367" s="6">
        <v>1.06</v>
      </c>
      <c r="D367" s="327" t="s">
        <v>143</v>
      </c>
      <c r="E367" s="328"/>
      <c r="F367" s="329"/>
      <c r="G367" s="327" t="s">
        <v>143</v>
      </c>
      <c r="H367" s="328"/>
      <c r="I367" s="329"/>
      <c r="J367" s="327" t="s">
        <v>143</v>
      </c>
      <c r="K367" s="328"/>
      <c r="L367" s="329"/>
      <c r="M367" s="327" t="s">
        <v>143</v>
      </c>
      <c r="N367" s="328"/>
      <c r="O367" s="329"/>
      <c r="P367" s="10">
        <f t="shared" si="16"/>
        <v>0.42400000000000004</v>
      </c>
      <c r="Q367" s="114" t="s">
        <v>71</v>
      </c>
      <c r="R367" s="12">
        <v>40</v>
      </c>
      <c r="S367" s="10">
        <f t="shared" si="17"/>
        <v>0.42400000000000004</v>
      </c>
      <c r="T367" s="114" t="s">
        <v>71</v>
      </c>
      <c r="U367" s="12">
        <v>40</v>
      </c>
      <c r="V367" s="10">
        <f t="shared" si="18"/>
        <v>0.371</v>
      </c>
      <c r="W367" s="114" t="s">
        <v>71</v>
      </c>
      <c r="X367" s="12">
        <v>35</v>
      </c>
      <c r="Y367" s="10">
        <f t="shared" si="19"/>
        <v>0.318</v>
      </c>
      <c r="Z367" s="114" t="s">
        <v>71</v>
      </c>
      <c r="AA367" s="13">
        <v>30</v>
      </c>
    </row>
    <row r="368" spans="1:27" s="7" customFormat="1" ht="45" x14ac:dyDescent="0.25">
      <c r="A368" s="4">
        <v>351</v>
      </c>
      <c r="B368" s="3" t="str">
        <f>'Приложение № 3'!B398</f>
        <v>Дублер ул. Волгоградской, от 
ул. Лукашевича до 
ул. Дергачева</v>
      </c>
      <c r="C368" s="6">
        <v>1.4</v>
      </c>
      <c r="D368" s="327" t="s">
        <v>143</v>
      </c>
      <c r="E368" s="328"/>
      <c r="F368" s="329"/>
      <c r="G368" s="327" t="s">
        <v>143</v>
      </c>
      <c r="H368" s="328"/>
      <c r="I368" s="329"/>
      <c r="J368" s="327" t="s">
        <v>143</v>
      </c>
      <c r="K368" s="328"/>
      <c r="L368" s="329"/>
      <c r="M368" s="327" t="s">
        <v>143</v>
      </c>
      <c r="N368" s="328"/>
      <c r="O368" s="329"/>
      <c r="P368" s="10">
        <f t="shared" ref="P368:P387" si="20">R368*C368/100</f>
        <v>0.56000000000000005</v>
      </c>
      <c r="Q368" s="114" t="s">
        <v>71</v>
      </c>
      <c r="R368" s="12">
        <v>40</v>
      </c>
      <c r="S368" s="10">
        <f t="shared" ref="S368:S387" si="21">U368*C368/100</f>
        <v>0.56000000000000005</v>
      </c>
      <c r="T368" s="114" t="s">
        <v>71</v>
      </c>
      <c r="U368" s="12">
        <v>40</v>
      </c>
      <c r="V368" s="10">
        <f t="shared" ref="V368:V387" si="22">X368*C368/100</f>
        <v>0.49</v>
      </c>
      <c r="W368" s="114" t="s">
        <v>71</v>
      </c>
      <c r="X368" s="12">
        <v>35</v>
      </c>
      <c r="Y368" s="10">
        <f t="shared" ref="Y368:Y387" si="23">AA368*C368/100</f>
        <v>0.42</v>
      </c>
      <c r="Z368" s="114" t="s">
        <v>71</v>
      </c>
      <c r="AA368" s="13">
        <v>30</v>
      </c>
    </row>
    <row r="369" spans="1:27" s="7" customFormat="1" ht="45" x14ac:dyDescent="0.25">
      <c r="A369" s="4">
        <v>352</v>
      </c>
      <c r="B369" s="3" t="str">
        <f>'Приложение № 3'!B399</f>
        <v>ул. 3-я Любинская, от 
ул. 2-й Солнечной до дома 30 
по ул. 3-й Любинской</v>
      </c>
      <c r="C369" s="6">
        <v>0.82</v>
      </c>
      <c r="D369" s="327" t="s">
        <v>143</v>
      </c>
      <c r="E369" s="328"/>
      <c r="F369" s="329"/>
      <c r="G369" s="327" t="s">
        <v>143</v>
      </c>
      <c r="H369" s="328"/>
      <c r="I369" s="329"/>
      <c r="J369" s="327" t="s">
        <v>143</v>
      </c>
      <c r="K369" s="328"/>
      <c r="L369" s="329"/>
      <c r="M369" s="327" t="s">
        <v>143</v>
      </c>
      <c r="N369" s="328"/>
      <c r="O369" s="329"/>
      <c r="P369" s="10">
        <f t="shared" si="20"/>
        <v>0.32799999999999996</v>
      </c>
      <c r="Q369" s="114" t="s">
        <v>71</v>
      </c>
      <c r="R369" s="12">
        <v>40</v>
      </c>
      <c r="S369" s="10">
        <f t="shared" si="21"/>
        <v>0.32799999999999996</v>
      </c>
      <c r="T369" s="114" t="s">
        <v>71</v>
      </c>
      <c r="U369" s="12">
        <v>40</v>
      </c>
      <c r="V369" s="10">
        <f t="shared" si="22"/>
        <v>0.28699999999999998</v>
      </c>
      <c r="W369" s="114" t="s">
        <v>71</v>
      </c>
      <c r="X369" s="12">
        <v>35</v>
      </c>
      <c r="Y369" s="10">
        <f t="shared" si="23"/>
        <v>0.24599999999999997</v>
      </c>
      <c r="Z369" s="114" t="s">
        <v>71</v>
      </c>
      <c r="AA369" s="13">
        <v>30</v>
      </c>
    </row>
    <row r="370" spans="1:27" s="7" customFormat="1" ht="45" x14ac:dyDescent="0.25">
      <c r="A370" s="4">
        <v>353</v>
      </c>
      <c r="B370" s="3" t="str">
        <f>'Приложение № 3'!B400</f>
        <v>ул. Комкова, от 
ул. Дианова до 
ул. Рокоссовского</v>
      </c>
      <c r="C370" s="6">
        <v>0.63</v>
      </c>
      <c r="D370" s="327" t="s">
        <v>143</v>
      </c>
      <c r="E370" s="328"/>
      <c r="F370" s="329"/>
      <c r="G370" s="327" t="s">
        <v>143</v>
      </c>
      <c r="H370" s="328"/>
      <c r="I370" s="329"/>
      <c r="J370" s="327" t="s">
        <v>143</v>
      </c>
      <c r="K370" s="328"/>
      <c r="L370" s="329"/>
      <c r="M370" s="327" t="s">
        <v>143</v>
      </c>
      <c r="N370" s="328"/>
      <c r="O370" s="329"/>
      <c r="P370" s="10">
        <f t="shared" si="20"/>
        <v>0.315</v>
      </c>
      <c r="Q370" s="114" t="s">
        <v>71</v>
      </c>
      <c r="R370" s="12">
        <v>50</v>
      </c>
      <c r="S370" s="10">
        <f t="shared" si="21"/>
        <v>0.315</v>
      </c>
      <c r="T370" s="114" t="s">
        <v>71</v>
      </c>
      <c r="U370" s="12">
        <v>50</v>
      </c>
      <c r="V370" s="10">
        <f t="shared" si="22"/>
        <v>0.28350000000000003</v>
      </c>
      <c r="W370" s="114" t="s">
        <v>71</v>
      </c>
      <c r="X370" s="12">
        <v>45</v>
      </c>
      <c r="Y370" s="10">
        <f t="shared" si="23"/>
        <v>0.252</v>
      </c>
      <c r="Z370" s="114" t="s">
        <v>71</v>
      </c>
      <c r="AA370" s="13">
        <v>40</v>
      </c>
    </row>
    <row r="371" spans="1:27" s="7" customFormat="1" ht="45" x14ac:dyDescent="0.25">
      <c r="A371" s="4">
        <v>354</v>
      </c>
      <c r="B371" s="3" t="str">
        <f>'Приложение № 3'!B401</f>
        <v>ул. Лисицкого, от 
ул. Дианова до 
ул. Рокоссовского</v>
      </c>
      <c r="C371" s="6">
        <v>0.6</v>
      </c>
      <c r="D371" s="327" t="s">
        <v>143</v>
      </c>
      <c r="E371" s="328"/>
      <c r="F371" s="329"/>
      <c r="G371" s="327" t="s">
        <v>143</v>
      </c>
      <c r="H371" s="328"/>
      <c r="I371" s="329"/>
      <c r="J371" s="327" t="s">
        <v>143</v>
      </c>
      <c r="K371" s="328"/>
      <c r="L371" s="329"/>
      <c r="M371" s="327" t="s">
        <v>143</v>
      </c>
      <c r="N371" s="328"/>
      <c r="O371" s="329"/>
      <c r="P371" s="10">
        <f t="shared" si="20"/>
        <v>0.3</v>
      </c>
      <c r="Q371" s="114" t="s">
        <v>71</v>
      </c>
      <c r="R371" s="12">
        <v>50</v>
      </c>
      <c r="S371" s="10">
        <f t="shared" si="21"/>
        <v>0.3</v>
      </c>
      <c r="T371" s="114" t="s">
        <v>71</v>
      </c>
      <c r="U371" s="12">
        <v>50</v>
      </c>
      <c r="V371" s="10">
        <f t="shared" si="22"/>
        <v>0.27</v>
      </c>
      <c r="W371" s="114" t="s">
        <v>71</v>
      </c>
      <c r="X371" s="12">
        <v>45</v>
      </c>
      <c r="Y371" s="10">
        <f t="shared" si="23"/>
        <v>0.24</v>
      </c>
      <c r="Z371" s="114" t="s">
        <v>71</v>
      </c>
      <c r="AA371" s="13">
        <v>40</v>
      </c>
    </row>
    <row r="372" spans="1:27" s="7" customFormat="1" ht="30" x14ac:dyDescent="0.25">
      <c r="A372" s="4">
        <v>355</v>
      </c>
      <c r="B372" s="3" t="str">
        <f>'Приложение № 3'!B402</f>
        <v>Дорога от ул. Семиреченской 
до ООТ "пос. Магистральный"</v>
      </c>
      <c r="C372" s="6">
        <v>2.2000000000000002</v>
      </c>
      <c r="D372" s="327" t="s">
        <v>143</v>
      </c>
      <c r="E372" s="328"/>
      <c r="F372" s="329"/>
      <c r="G372" s="327" t="s">
        <v>143</v>
      </c>
      <c r="H372" s="328"/>
      <c r="I372" s="329"/>
      <c r="J372" s="327" t="s">
        <v>143</v>
      </c>
      <c r="K372" s="328"/>
      <c r="L372" s="329"/>
      <c r="M372" s="327" t="s">
        <v>143</v>
      </c>
      <c r="N372" s="328"/>
      <c r="O372" s="329"/>
      <c r="P372" s="10">
        <f t="shared" si="20"/>
        <v>0.88</v>
      </c>
      <c r="Q372" s="114" t="s">
        <v>71</v>
      </c>
      <c r="R372" s="12">
        <v>40</v>
      </c>
      <c r="S372" s="10">
        <f t="shared" si="21"/>
        <v>0.88</v>
      </c>
      <c r="T372" s="114" t="s">
        <v>71</v>
      </c>
      <c r="U372" s="12">
        <v>40</v>
      </c>
      <c r="V372" s="10">
        <f t="shared" si="22"/>
        <v>0.77</v>
      </c>
      <c r="W372" s="114" t="s">
        <v>71</v>
      </c>
      <c r="X372" s="12">
        <v>35</v>
      </c>
      <c r="Y372" s="10">
        <f t="shared" si="23"/>
        <v>0.66</v>
      </c>
      <c r="Z372" s="114" t="s">
        <v>71</v>
      </c>
      <c r="AA372" s="13">
        <v>30</v>
      </c>
    </row>
    <row r="373" spans="1:27" s="7" customFormat="1" ht="45" x14ac:dyDescent="0.25">
      <c r="A373" s="4">
        <v>356</v>
      </c>
      <c r="B373" s="3" t="str">
        <f>'Приложение № 3'!B403</f>
        <v>ул. Свободы, от 
ул. 1-й Военной до 
ул. 15-й Рабочей</v>
      </c>
      <c r="C373" s="6">
        <v>1.44</v>
      </c>
      <c r="D373" s="327" t="s">
        <v>143</v>
      </c>
      <c r="E373" s="328"/>
      <c r="F373" s="329"/>
      <c r="G373" s="327" t="s">
        <v>143</v>
      </c>
      <c r="H373" s="328"/>
      <c r="I373" s="329"/>
      <c r="J373" s="327" t="s">
        <v>143</v>
      </c>
      <c r="K373" s="328"/>
      <c r="L373" s="329"/>
      <c r="M373" s="327" t="s">
        <v>143</v>
      </c>
      <c r="N373" s="328"/>
      <c r="O373" s="329"/>
      <c r="P373" s="10">
        <f t="shared" si="20"/>
        <v>0.57599999999999996</v>
      </c>
      <c r="Q373" s="114" t="s">
        <v>71</v>
      </c>
      <c r="R373" s="12">
        <v>40</v>
      </c>
      <c r="S373" s="10">
        <f t="shared" si="21"/>
        <v>0.57599999999999996</v>
      </c>
      <c r="T373" s="114" t="s">
        <v>71</v>
      </c>
      <c r="U373" s="12">
        <v>40</v>
      </c>
      <c r="V373" s="10">
        <f t="shared" si="22"/>
        <v>0.504</v>
      </c>
      <c r="W373" s="114" t="s">
        <v>71</v>
      </c>
      <c r="X373" s="12">
        <v>35</v>
      </c>
      <c r="Y373" s="10">
        <f t="shared" si="23"/>
        <v>0.43199999999999994</v>
      </c>
      <c r="Z373" s="114" t="s">
        <v>71</v>
      </c>
      <c r="AA373" s="13">
        <v>30</v>
      </c>
    </row>
    <row r="374" spans="1:27" s="7" customFormat="1" ht="45" x14ac:dyDescent="0.25">
      <c r="A374" s="4">
        <v>357</v>
      </c>
      <c r="B374" s="3" t="str">
        <f>'Приложение № 3'!B404</f>
        <v>ул. Маяковского, от 
ул. Ленина до 
ул. Б. Хмельницкого</v>
      </c>
      <c r="C374" s="6">
        <v>2.1</v>
      </c>
      <c r="D374" s="327" t="s">
        <v>143</v>
      </c>
      <c r="E374" s="328"/>
      <c r="F374" s="329"/>
      <c r="G374" s="327" t="s">
        <v>143</v>
      </c>
      <c r="H374" s="328"/>
      <c r="I374" s="329"/>
      <c r="J374" s="327" t="s">
        <v>143</v>
      </c>
      <c r="K374" s="328"/>
      <c r="L374" s="329"/>
      <c r="M374" s="327" t="s">
        <v>143</v>
      </c>
      <c r="N374" s="328"/>
      <c r="O374" s="329"/>
      <c r="P374" s="10">
        <f t="shared" si="20"/>
        <v>1.47</v>
      </c>
      <c r="Q374" s="114" t="s">
        <v>71</v>
      </c>
      <c r="R374" s="12">
        <v>70</v>
      </c>
      <c r="S374" s="10">
        <f t="shared" si="21"/>
        <v>1.47</v>
      </c>
      <c r="T374" s="114" t="s">
        <v>71</v>
      </c>
      <c r="U374" s="12">
        <v>70</v>
      </c>
      <c r="V374" s="10">
        <f t="shared" si="22"/>
        <v>1.365</v>
      </c>
      <c r="W374" s="114" t="s">
        <v>71</v>
      </c>
      <c r="X374" s="12">
        <v>65</v>
      </c>
      <c r="Y374" s="10">
        <f t="shared" si="23"/>
        <v>1.26</v>
      </c>
      <c r="Z374" s="114" t="s">
        <v>71</v>
      </c>
      <c r="AA374" s="13">
        <v>60</v>
      </c>
    </row>
    <row r="375" spans="1:27" s="7" customFormat="1" ht="45" x14ac:dyDescent="0.25">
      <c r="A375" s="4">
        <v>358</v>
      </c>
      <c r="B375" s="3" t="str">
        <f>'Приложение № 3'!B405</f>
        <v>ул. Таубе, от ул. Набережной 
Тухачевского до дома 13 
по ул. Спартаковской</v>
      </c>
      <c r="C375" s="6">
        <v>0.5</v>
      </c>
      <c r="D375" s="327" t="s">
        <v>143</v>
      </c>
      <c r="E375" s="328"/>
      <c r="F375" s="329"/>
      <c r="G375" s="327" t="s">
        <v>143</v>
      </c>
      <c r="H375" s="328"/>
      <c r="I375" s="329"/>
      <c r="J375" s="327" t="s">
        <v>143</v>
      </c>
      <c r="K375" s="328"/>
      <c r="L375" s="329"/>
      <c r="M375" s="327" t="s">
        <v>143</v>
      </c>
      <c r="N375" s="328"/>
      <c r="O375" s="329"/>
      <c r="P375" s="10">
        <f t="shared" si="20"/>
        <v>0.2</v>
      </c>
      <c r="Q375" s="114" t="s">
        <v>71</v>
      </c>
      <c r="R375" s="12">
        <v>40</v>
      </c>
      <c r="S375" s="10">
        <f t="shared" si="21"/>
        <v>0.2</v>
      </c>
      <c r="T375" s="114" t="s">
        <v>71</v>
      </c>
      <c r="U375" s="12">
        <v>40</v>
      </c>
      <c r="V375" s="10">
        <f t="shared" si="22"/>
        <v>0.17499999999999999</v>
      </c>
      <c r="W375" s="114" t="s">
        <v>71</v>
      </c>
      <c r="X375" s="12">
        <v>35</v>
      </c>
      <c r="Y375" s="10">
        <f t="shared" si="23"/>
        <v>0.15</v>
      </c>
      <c r="Z375" s="114" t="s">
        <v>71</v>
      </c>
      <c r="AA375" s="13">
        <v>30</v>
      </c>
    </row>
    <row r="376" spans="1:27" s="7" customFormat="1" ht="45" x14ac:dyDescent="0.25">
      <c r="A376" s="4">
        <v>359</v>
      </c>
      <c r="B376" s="3" t="str">
        <f>'Приложение № 3'!B406</f>
        <v>ул. Штанина, от 
ул. 2-й Производственной 
до дома 5 по ул. Штанина</v>
      </c>
      <c r="C376" s="6">
        <v>0.9</v>
      </c>
      <c r="D376" s="327" t="s">
        <v>143</v>
      </c>
      <c r="E376" s="328"/>
      <c r="F376" s="329"/>
      <c r="G376" s="327" t="s">
        <v>143</v>
      </c>
      <c r="H376" s="328"/>
      <c r="I376" s="329"/>
      <c r="J376" s="327" t="s">
        <v>143</v>
      </c>
      <c r="K376" s="328"/>
      <c r="L376" s="329"/>
      <c r="M376" s="327" t="s">
        <v>143</v>
      </c>
      <c r="N376" s="328"/>
      <c r="O376" s="329"/>
      <c r="P376" s="10">
        <f t="shared" si="20"/>
        <v>0.36</v>
      </c>
      <c r="Q376" s="114" t="s">
        <v>71</v>
      </c>
      <c r="R376" s="12">
        <v>40</v>
      </c>
      <c r="S376" s="10">
        <f t="shared" si="21"/>
        <v>0.36</v>
      </c>
      <c r="T376" s="114" t="s">
        <v>71</v>
      </c>
      <c r="U376" s="12">
        <v>40</v>
      </c>
      <c r="V376" s="10">
        <f t="shared" si="22"/>
        <v>0.315</v>
      </c>
      <c r="W376" s="114" t="s">
        <v>71</v>
      </c>
      <c r="X376" s="12">
        <v>35</v>
      </c>
      <c r="Y376" s="10">
        <f t="shared" si="23"/>
        <v>0.27</v>
      </c>
      <c r="Z376" s="114" t="s">
        <v>71</v>
      </c>
      <c r="AA376" s="13">
        <v>30</v>
      </c>
    </row>
    <row r="377" spans="1:27" s="7" customFormat="1" ht="45" x14ac:dyDescent="0.25">
      <c r="A377" s="4">
        <v>360</v>
      </c>
      <c r="B377" s="3" t="str">
        <f>'Приложение № 3'!B407</f>
        <v>ул. 9-я Линия, от 
ул. Иркутской до 
ул. Лермонтова</v>
      </c>
      <c r="C377" s="6">
        <v>0.6</v>
      </c>
      <c r="D377" s="327" t="s">
        <v>143</v>
      </c>
      <c r="E377" s="328"/>
      <c r="F377" s="329"/>
      <c r="G377" s="327" t="s">
        <v>143</v>
      </c>
      <c r="H377" s="328"/>
      <c r="I377" s="329"/>
      <c r="J377" s="327" t="s">
        <v>143</v>
      </c>
      <c r="K377" s="328"/>
      <c r="L377" s="329"/>
      <c r="M377" s="327" t="s">
        <v>143</v>
      </c>
      <c r="N377" s="328"/>
      <c r="O377" s="329"/>
      <c r="P377" s="10">
        <f t="shared" si="20"/>
        <v>0.24</v>
      </c>
      <c r="Q377" s="114" t="s">
        <v>71</v>
      </c>
      <c r="R377" s="12">
        <v>40</v>
      </c>
      <c r="S377" s="10">
        <f t="shared" si="21"/>
        <v>0.24</v>
      </c>
      <c r="T377" s="114" t="s">
        <v>71</v>
      </c>
      <c r="U377" s="12">
        <v>40</v>
      </c>
      <c r="V377" s="10">
        <f t="shared" si="22"/>
        <v>0.21</v>
      </c>
      <c r="W377" s="114" t="s">
        <v>71</v>
      </c>
      <c r="X377" s="12">
        <v>35</v>
      </c>
      <c r="Y377" s="10">
        <f t="shared" si="23"/>
        <v>0.18</v>
      </c>
      <c r="Z377" s="114" t="s">
        <v>71</v>
      </c>
      <c r="AA377" s="13">
        <v>30</v>
      </c>
    </row>
    <row r="378" spans="1:27" s="7" customFormat="1" ht="45" x14ac:dyDescent="0.25">
      <c r="A378" s="4">
        <v>361</v>
      </c>
      <c r="B378" s="3" t="str">
        <f>'Приложение № 3'!B408</f>
        <v>ул. Пристанционная, от 
ул. Железнодорожной до 
ул. Разъездной</v>
      </c>
      <c r="C378" s="6">
        <v>0.76</v>
      </c>
      <c r="D378" s="327" t="s">
        <v>143</v>
      </c>
      <c r="E378" s="328"/>
      <c r="F378" s="329"/>
      <c r="G378" s="327" t="s">
        <v>143</v>
      </c>
      <c r="H378" s="328"/>
      <c r="I378" s="329"/>
      <c r="J378" s="327" t="s">
        <v>143</v>
      </c>
      <c r="K378" s="328"/>
      <c r="L378" s="329"/>
      <c r="M378" s="327" t="s">
        <v>143</v>
      </c>
      <c r="N378" s="328"/>
      <c r="O378" s="329"/>
      <c r="P378" s="10">
        <f t="shared" si="20"/>
        <v>0.30399999999999999</v>
      </c>
      <c r="Q378" s="114" t="s">
        <v>71</v>
      </c>
      <c r="R378" s="12">
        <v>40</v>
      </c>
      <c r="S378" s="10">
        <f t="shared" si="21"/>
        <v>0.30399999999999999</v>
      </c>
      <c r="T378" s="114" t="s">
        <v>71</v>
      </c>
      <c r="U378" s="12">
        <v>40</v>
      </c>
      <c r="V378" s="10">
        <f t="shared" si="22"/>
        <v>0.26600000000000001</v>
      </c>
      <c r="W378" s="114" t="s">
        <v>71</v>
      </c>
      <c r="X378" s="12">
        <v>35</v>
      </c>
      <c r="Y378" s="10">
        <f t="shared" si="23"/>
        <v>0.22800000000000001</v>
      </c>
      <c r="Z378" s="114" t="s">
        <v>71</v>
      </c>
      <c r="AA378" s="13">
        <v>30</v>
      </c>
    </row>
    <row r="379" spans="1:27" s="7" customFormat="1" ht="45" x14ac:dyDescent="0.25">
      <c r="A379" s="4">
        <v>362</v>
      </c>
      <c r="B379" s="3" t="str">
        <f>'Приложение № 3'!B409</f>
        <v>ул. Съездовская, от 
ул. Ленина до 
ул. М. Жукова</v>
      </c>
      <c r="C379" s="6">
        <v>0.56000000000000005</v>
      </c>
      <c r="D379" s="327" t="s">
        <v>143</v>
      </c>
      <c r="E379" s="328"/>
      <c r="F379" s="329"/>
      <c r="G379" s="327" t="s">
        <v>143</v>
      </c>
      <c r="H379" s="328"/>
      <c r="I379" s="329"/>
      <c r="J379" s="327" t="s">
        <v>143</v>
      </c>
      <c r="K379" s="328"/>
      <c r="L379" s="329"/>
      <c r="M379" s="327" t="s">
        <v>143</v>
      </c>
      <c r="N379" s="328"/>
      <c r="O379" s="329"/>
      <c r="P379" s="10">
        <f t="shared" si="20"/>
        <v>0.22400000000000003</v>
      </c>
      <c r="Q379" s="114" t="s">
        <v>71</v>
      </c>
      <c r="R379" s="12">
        <v>40</v>
      </c>
      <c r="S379" s="10">
        <f t="shared" si="21"/>
        <v>0.22400000000000003</v>
      </c>
      <c r="T379" s="114" t="s">
        <v>71</v>
      </c>
      <c r="U379" s="12">
        <v>40</v>
      </c>
      <c r="V379" s="10">
        <f t="shared" si="22"/>
        <v>0.19600000000000001</v>
      </c>
      <c r="W379" s="114" t="s">
        <v>71</v>
      </c>
      <c r="X379" s="12">
        <v>35</v>
      </c>
      <c r="Y379" s="10">
        <f t="shared" si="23"/>
        <v>0.16800000000000001</v>
      </c>
      <c r="Z379" s="114" t="s">
        <v>71</v>
      </c>
      <c r="AA379" s="13">
        <v>30</v>
      </c>
    </row>
    <row r="380" spans="1:27" s="7" customFormat="1" ht="45" x14ac:dyDescent="0.25">
      <c r="A380" s="4">
        <v>363</v>
      </c>
      <c r="B380" s="3" t="str">
        <f>'Приложение № 3'!B410</f>
        <v>ул. Взлетная, от 
ул. Степанца до дома 9 
по ул. Взлетной</v>
      </c>
      <c r="C380" s="6">
        <v>0.8</v>
      </c>
      <c r="D380" s="327" t="s">
        <v>143</v>
      </c>
      <c r="E380" s="328"/>
      <c r="F380" s="329"/>
      <c r="G380" s="327" t="s">
        <v>143</v>
      </c>
      <c r="H380" s="328"/>
      <c r="I380" s="329"/>
      <c r="J380" s="327" t="s">
        <v>143</v>
      </c>
      <c r="K380" s="328"/>
      <c r="L380" s="329"/>
      <c r="M380" s="327" t="s">
        <v>143</v>
      </c>
      <c r="N380" s="328"/>
      <c r="O380" s="329"/>
      <c r="P380" s="10">
        <f t="shared" si="20"/>
        <v>0.4</v>
      </c>
      <c r="Q380" s="114" t="s">
        <v>71</v>
      </c>
      <c r="R380" s="12">
        <v>50</v>
      </c>
      <c r="S380" s="10">
        <f t="shared" si="21"/>
        <v>0.4</v>
      </c>
      <c r="T380" s="114" t="s">
        <v>71</v>
      </c>
      <c r="U380" s="12">
        <v>50</v>
      </c>
      <c r="V380" s="10">
        <f t="shared" si="22"/>
        <v>0.36</v>
      </c>
      <c r="W380" s="114" t="s">
        <v>71</v>
      </c>
      <c r="X380" s="12">
        <v>45</v>
      </c>
      <c r="Y380" s="10">
        <f t="shared" si="23"/>
        <v>0.32</v>
      </c>
      <c r="Z380" s="114" t="s">
        <v>71</v>
      </c>
      <c r="AA380" s="13">
        <v>40</v>
      </c>
    </row>
    <row r="381" spans="1:27" s="7" customFormat="1" ht="45" x14ac:dyDescent="0.25">
      <c r="A381" s="4">
        <v>364</v>
      </c>
      <c r="B381" s="3" t="str">
        <f>'Приложение № 3'!B411</f>
        <v>ул. Степанца, от 
б. Архитекторов до 
ул. Лукашевича</v>
      </c>
      <c r="C381" s="6">
        <v>2.2000000000000002</v>
      </c>
      <c r="D381" s="327" t="s">
        <v>143</v>
      </c>
      <c r="E381" s="328"/>
      <c r="F381" s="329"/>
      <c r="G381" s="327" t="s">
        <v>143</v>
      </c>
      <c r="H381" s="328"/>
      <c r="I381" s="329"/>
      <c r="J381" s="327" t="s">
        <v>143</v>
      </c>
      <c r="K381" s="328"/>
      <c r="L381" s="329"/>
      <c r="M381" s="327" t="s">
        <v>143</v>
      </c>
      <c r="N381" s="328"/>
      <c r="O381" s="329"/>
      <c r="P381" s="10">
        <f t="shared" si="20"/>
        <v>1.76</v>
      </c>
      <c r="Q381" s="114" t="s">
        <v>71</v>
      </c>
      <c r="R381" s="12">
        <v>80</v>
      </c>
      <c r="S381" s="10">
        <f t="shared" si="21"/>
        <v>1.76</v>
      </c>
      <c r="T381" s="114" t="s">
        <v>71</v>
      </c>
      <c r="U381" s="12">
        <v>80</v>
      </c>
      <c r="V381" s="10">
        <f t="shared" si="22"/>
        <v>1.65</v>
      </c>
      <c r="W381" s="114" t="s">
        <v>71</v>
      </c>
      <c r="X381" s="12">
        <v>75</v>
      </c>
      <c r="Y381" s="10">
        <f t="shared" si="23"/>
        <v>1.54</v>
      </c>
      <c r="Z381" s="114" t="s">
        <v>71</v>
      </c>
      <c r="AA381" s="13">
        <v>70</v>
      </c>
    </row>
    <row r="382" spans="1:27" s="7" customFormat="1" ht="45" x14ac:dyDescent="0.25">
      <c r="A382" s="4">
        <v>365</v>
      </c>
      <c r="B382" s="3" t="str">
        <f>'Приложение № 3'!B412</f>
        <v>Дублер ул. Перелета, 
от ул. Крупской до 
ул. Степанца</v>
      </c>
      <c r="C382" s="6">
        <v>0.9</v>
      </c>
      <c r="D382" s="327" t="s">
        <v>143</v>
      </c>
      <c r="E382" s="328"/>
      <c r="F382" s="329"/>
      <c r="G382" s="327" t="s">
        <v>143</v>
      </c>
      <c r="H382" s="328"/>
      <c r="I382" s="329"/>
      <c r="J382" s="327" t="s">
        <v>143</v>
      </c>
      <c r="K382" s="328"/>
      <c r="L382" s="329"/>
      <c r="M382" s="327" t="s">
        <v>143</v>
      </c>
      <c r="N382" s="328"/>
      <c r="O382" s="329"/>
      <c r="P382" s="10">
        <f t="shared" si="20"/>
        <v>0.45</v>
      </c>
      <c r="Q382" s="114" t="s">
        <v>71</v>
      </c>
      <c r="R382" s="12">
        <v>50</v>
      </c>
      <c r="S382" s="10">
        <f t="shared" si="21"/>
        <v>0.45</v>
      </c>
      <c r="T382" s="114" t="s">
        <v>71</v>
      </c>
      <c r="U382" s="12">
        <v>50</v>
      </c>
      <c r="V382" s="10">
        <f t="shared" si="22"/>
        <v>0.40500000000000003</v>
      </c>
      <c r="W382" s="114" t="s">
        <v>71</v>
      </c>
      <c r="X382" s="12">
        <v>45</v>
      </c>
      <c r="Y382" s="10">
        <f t="shared" si="23"/>
        <v>0.36</v>
      </c>
      <c r="Z382" s="114" t="s">
        <v>71</v>
      </c>
      <c r="AA382" s="13">
        <v>40</v>
      </c>
    </row>
    <row r="383" spans="1:27" s="7" customFormat="1" ht="45" x14ac:dyDescent="0.25">
      <c r="A383" s="4">
        <v>366</v>
      </c>
      <c r="B383" s="3" t="str">
        <f>'Приложение № 3'!B413</f>
        <v>ул. Лесной проезд, от 
ул. Дианова до дублера 
ул. Волгоградской</v>
      </c>
      <c r="C383" s="6">
        <v>0.56000000000000005</v>
      </c>
      <c r="D383" s="327" t="s">
        <v>143</v>
      </c>
      <c r="E383" s="328"/>
      <c r="F383" s="329"/>
      <c r="G383" s="327" t="s">
        <v>143</v>
      </c>
      <c r="H383" s="328"/>
      <c r="I383" s="329"/>
      <c r="J383" s="327" t="s">
        <v>143</v>
      </c>
      <c r="K383" s="328"/>
      <c r="L383" s="329"/>
      <c r="M383" s="327" t="s">
        <v>143</v>
      </c>
      <c r="N383" s="328"/>
      <c r="O383" s="329"/>
      <c r="P383" s="10">
        <f t="shared" si="20"/>
        <v>0.22400000000000003</v>
      </c>
      <c r="Q383" s="114" t="s">
        <v>71</v>
      </c>
      <c r="R383" s="12">
        <v>40</v>
      </c>
      <c r="S383" s="10">
        <f t="shared" si="21"/>
        <v>0.22400000000000003</v>
      </c>
      <c r="T383" s="114" t="s">
        <v>71</v>
      </c>
      <c r="U383" s="12">
        <v>40</v>
      </c>
      <c r="V383" s="10">
        <f t="shared" si="22"/>
        <v>0.19600000000000001</v>
      </c>
      <c r="W383" s="114" t="s">
        <v>71</v>
      </c>
      <c r="X383" s="12">
        <v>35</v>
      </c>
      <c r="Y383" s="10">
        <f t="shared" si="23"/>
        <v>0.19600000000000001</v>
      </c>
      <c r="Z383" s="114" t="s">
        <v>71</v>
      </c>
      <c r="AA383" s="13">
        <v>35</v>
      </c>
    </row>
    <row r="384" spans="1:27" s="7" customFormat="1" ht="45" x14ac:dyDescent="0.25">
      <c r="A384" s="4">
        <v>367</v>
      </c>
      <c r="B384" s="3" t="str">
        <f>'Приложение № 3'!B414</f>
        <v>б. Космонавтов, от 
ул. Дианова до 
ул. Рокоссовского</v>
      </c>
      <c r="C384" s="6">
        <v>0.56999999999999995</v>
      </c>
      <c r="D384" s="327" t="s">
        <v>143</v>
      </c>
      <c r="E384" s="328"/>
      <c r="F384" s="329"/>
      <c r="G384" s="327" t="s">
        <v>143</v>
      </c>
      <c r="H384" s="328"/>
      <c r="I384" s="329"/>
      <c r="J384" s="327" t="s">
        <v>143</v>
      </c>
      <c r="K384" s="328"/>
      <c r="L384" s="329"/>
      <c r="M384" s="327" t="s">
        <v>143</v>
      </c>
      <c r="N384" s="328"/>
      <c r="O384" s="329"/>
      <c r="P384" s="10">
        <f t="shared" si="20"/>
        <v>0.28499999999999998</v>
      </c>
      <c r="Q384" s="114" t="s">
        <v>71</v>
      </c>
      <c r="R384" s="12">
        <v>50</v>
      </c>
      <c r="S384" s="10">
        <f t="shared" si="21"/>
        <v>0.28499999999999998</v>
      </c>
      <c r="T384" s="114" t="s">
        <v>71</v>
      </c>
      <c r="U384" s="12">
        <v>50</v>
      </c>
      <c r="V384" s="10">
        <f t="shared" si="22"/>
        <v>0.25650000000000001</v>
      </c>
      <c r="W384" s="114" t="s">
        <v>71</v>
      </c>
      <c r="X384" s="12">
        <v>45</v>
      </c>
      <c r="Y384" s="10">
        <f t="shared" si="23"/>
        <v>0.25650000000000001</v>
      </c>
      <c r="Z384" s="114" t="s">
        <v>71</v>
      </c>
      <c r="AA384" s="13">
        <v>45</v>
      </c>
    </row>
    <row r="385" spans="1:27" s="7" customFormat="1" ht="45" x14ac:dyDescent="0.25">
      <c r="A385" s="4">
        <v>368</v>
      </c>
      <c r="B385" s="3" t="str">
        <f>'Приложение № 3'!B415</f>
        <v>ул. Ялтинская, от 
ул. Хлебной до 
ул. Южной</v>
      </c>
      <c r="C385" s="6">
        <v>0.76</v>
      </c>
      <c r="D385" s="327" t="s">
        <v>143</v>
      </c>
      <c r="E385" s="328"/>
      <c r="F385" s="329"/>
      <c r="G385" s="327" t="s">
        <v>143</v>
      </c>
      <c r="H385" s="328"/>
      <c r="I385" s="329"/>
      <c r="J385" s="327" t="s">
        <v>143</v>
      </c>
      <c r="K385" s="328"/>
      <c r="L385" s="329"/>
      <c r="M385" s="327" t="s">
        <v>143</v>
      </c>
      <c r="N385" s="328"/>
      <c r="O385" s="329"/>
      <c r="P385" s="10">
        <f t="shared" si="20"/>
        <v>0.30399999999999999</v>
      </c>
      <c r="Q385" s="114" t="s">
        <v>71</v>
      </c>
      <c r="R385" s="12">
        <v>40</v>
      </c>
      <c r="S385" s="10">
        <f t="shared" si="21"/>
        <v>0.30399999999999999</v>
      </c>
      <c r="T385" s="114" t="s">
        <v>71</v>
      </c>
      <c r="U385" s="12">
        <v>40</v>
      </c>
      <c r="V385" s="10">
        <f t="shared" si="22"/>
        <v>0.26600000000000001</v>
      </c>
      <c r="W385" s="114" t="s">
        <v>71</v>
      </c>
      <c r="X385" s="12">
        <v>35</v>
      </c>
      <c r="Y385" s="10">
        <f t="shared" si="23"/>
        <v>0.26600000000000001</v>
      </c>
      <c r="Z385" s="114" t="s">
        <v>71</v>
      </c>
      <c r="AA385" s="13">
        <v>35</v>
      </c>
    </row>
    <row r="386" spans="1:27" s="7" customFormat="1" ht="45" x14ac:dyDescent="0.25">
      <c r="A386" s="4">
        <v>369</v>
      </c>
      <c r="B386" s="3" t="str">
        <f>'Приложение № 3'!B416</f>
        <v>ул. Новосортировочная, от 
ул. Гуртьева до 
ул. 1-й Комсомольской</v>
      </c>
      <c r="C386" s="6">
        <v>0.55000000000000004</v>
      </c>
      <c r="D386" s="327" t="s">
        <v>143</v>
      </c>
      <c r="E386" s="328"/>
      <c r="F386" s="329"/>
      <c r="G386" s="327" t="s">
        <v>143</v>
      </c>
      <c r="H386" s="328"/>
      <c r="I386" s="329"/>
      <c r="J386" s="327" t="s">
        <v>143</v>
      </c>
      <c r="K386" s="328"/>
      <c r="L386" s="329"/>
      <c r="M386" s="327" t="s">
        <v>143</v>
      </c>
      <c r="N386" s="328"/>
      <c r="O386" s="329"/>
      <c r="P386" s="10">
        <f t="shared" si="20"/>
        <v>0.22</v>
      </c>
      <c r="Q386" s="114" t="s">
        <v>71</v>
      </c>
      <c r="R386" s="12">
        <v>40</v>
      </c>
      <c r="S386" s="10">
        <f t="shared" si="21"/>
        <v>0.22</v>
      </c>
      <c r="T386" s="114" t="s">
        <v>71</v>
      </c>
      <c r="U386" s="12">
        <v>40</v>
      </c>
      <c r="V386" s="10">
        <f t="shared" si="22"/>
        <v>0.1925</v>
      </c>
      <c r="W386" s="114" t="s">
        <v>71</v>
      </c>
      <c r="X386" s="12">
        <v>35</v>
      </c>
      <c r="Y386" s="10">
        <f t="shared" si="23"/>
        <v>0.1925</v>
      </c>
      <c r="Z386" s="114" t="s">
        <v>71</v>
      </c>
      <c r="AA386" s="13">
        <v>35</v>
      </c>
    </row>
    <row r="387" spans="1:27" s="7" customFormat="1" ht="30" x14ac:dyDescent="0.25">
      <c r="A387" s="4">
        <v>370</v>
      </c>
      <c r="B387" s="3" t="str">
        <f>'Приложение № 3'!B417</f>
        <v>Дорога от ул. Серова до 
ул. Карбышева</v>
      </c>
      <c r="C387" s="6">
        <v>0.78</v>
      </c>
      <c r="D387" s="327" t="s">
        <v>143</v>
      </c>
      <c r="E387" s="328"/>
      <c r="F387" s="329"/>
      <c r="G387" s="327" t="s">
        <v>143</v>
      </c>
      <c r="H387" s="328"/>
      <c r="I387" s="329"/>
      <c r="J387" s="327" t="s">
        <v>143</v>
      </c>
      <c r="K387" s="328"/>
      <c r="L387" s="329"/>
      <c r="M387" s="327" t="s">
        <v>143</v>
      </c>
      <c r="N387" s="328"/>
      <c r="O387" s="329"/>
      <c r="P387" s="10">
        <f t="shared" si="20"/>
        <v>0.31200000000000006</v>
      </c>
      <c r="Q387" s="114" t="s">
        <v>71</v>
      </c>
      <c r="R387" s="12">
        <v>40</v>
      </c>
      <c r="S387" s="10">
        <f t="shared" si="21"/>
        <v>0.31200000000000006</v>
      </c>
      <c r="T387" s="114" t="s">
        <v>71</v>
      </c>
      <c r="U387" s="12">
        <v>40</v>
      </c>
      <c r="V387" s="10">
        <f t="shared" si="22"/>
        <v>0.27300000000000002</v>
      </c>
      <c r="W387" s="114" t="s">
        <v>71</v>
      </c>
      <c r="X387" s="12">
        <v>35</v>
      </c>
      <c r="Y387" s="10">
        <f t="shared" si="23"/>
        <v>0.27300000000000002</v>
      </c>
      <c r="Z387" s="114" t="s">
        <v>71</v>
      </c>
      <c r="AA387" s="13">
        <v>35</v>
      </c>
    </row>
    <row r="388" spans="1:27" x14ac:dyDescent="0.25">
      <c r="A388" s="320" t="s">
        <v>107</v>
      </c>
      <c r="B388" s="320"/>
      <c r="C388" s="26">
        <f>SUM(C54:C387)</f>
        <v>549.79410000000007</v>
      </c>
      <c r="D388" s="10">
        <f>SUM(D54:D207)</f>
        <v>0</v>
      </c>
      <c r="E388" s="114" t="s">
        <v>71</v>
      </c>
      <c r="F388" s="115">
        <f>D388/C388*100</f>
        <v>0</v>
      </c>
      <c r="G388" s="10">
        <f>SUM(G54:G207)</f>
        <v>0</v>
      </c>
      <c r="H388" s="114" t="s">
        <v>71</v>
      </c>
      <c r="I388" s="115">
        <f>G388/C388*100</f>
        <v>0</v>
      </c>
      <c r="J388" s="10">
        <f>SUM(J54:J207)</f>
        <v>0</v>
      </c>
      <c r="K388" s="114" t="s">
        <v>71</v>
      </c>
      <c r="L388" s="115">
        <f>J388/C388*100</f>
        <v>0</v>
      </c>
      <c r="M388" s="10">
        <f>SUM(M54:M207)</f>
        <v>0</v>
      </c>
      <c r="N388" s="114" t="s">
        <v>71</v>
      </c>
      <c r="O388" s="115">
        <f>M388/C388*100</f>
        <v>0</v>
      </c>
      <c r="P388" s="10">
        <v>223.39</v>
      </c>
      <c r="Q388" s="114" t="s">
        <v>71</v>
      </c>
      <c r="R388" s="197">
        <v>40.6</v>
      </c>
      <c r="S388" s="10">
        <v>223.39</v>
      </c>
      <c r="T388" s="114" t="s">
        <v>71</v>
      </c>
      <c r="U388" s="197">
        <v>40.6</v>
      </c>
      <c r="V388" s="10">
        <v>255.1</v>
      </c>
      <c r="W388" s="114" t="s">
        <v>71</v>
      </c>
      <c r="X388" s="197">
        <v>46.4</v>
      </c>
      <c r="Y388" s="10">
        <v>282.7</v>
      </c>
      <c r="Z388" s="114" t="s">
        <v>71</v>
      </c>
      <c r="AA388" s="197">
        <v>51.4</v>
      </c>
    </row>
    <row r="389" spans="1:27" ht="33" customHeight="1" x14ac:dyDescent="0.25">
      <c r="A389" s="306" t="s">
        <v>194</v>
      </c>
      <c r="B389" s="306"/>
      <c r="C389" s="27">
        <f>C388+C52+C17</f>
        <v>1257.1780999999999</v>
      </c>
      <c r="D389" s="10">
        <f>D388+D52+D17</f>
        <v>189.16249999999999</v>
      </c>
      <c r="E389" s="114" t="s">
        <v>71</v>
      </c>
      <c r="F389" s="197">
        <f>D389/C389*100</f>
        <v>15.046595227836058</v>
      </c>
      <c r="G389" s="10">
        <f>G388+G52+G17</f>
        <v>189.16249999999999</v>
      </c>
      <c r="H389" s="114" t="s">
        <v>71</v>
      </c>
      <c r="I389" s="197">
        <f>G389/C389*100</f>
        <v>15.046595227836058</v>
      </c>
      <c r="J389" s="10">
        <f>J388+J52+J17</f>
        <v>120</v>
      </c>
      <c r="K389" s="114" t="s">
        <v>71</v>
      </c>
      <c r="L389" s="197">
        <f>J389/C389*100</f>
        <v>9.545186954815712</v>
      </c>
      <c r="M389" s="10">
        <f>M388+M52+M17</f>
        <v>171</v>
      </c>
      <c r="N389" s="114" t="s">
        <v>71</v>
      </c>
      <c r="O389" s="197">
        <f>M389/C389*100</f>
        <v>13.601891410612389</v>
      </c>
      <c r="P389" s="10">
        <f>P388+P52+P17</f>
        <v>238.98999999999998</v>
      </c>
      <c r="Q389" s="114" t="s">
        <v>71</v>
      </c>
      <c r="R389" s="197">
        <f>P389/C389*100</f>
        <v>19.010035252761721</v>
      </c>
      <c r="S389" s="10">
        <f>S388+S52+S17</f>
        <v>238.98999999999998</v>
      </c>
      <c r="T389" s="114" t="s">
        <v>71</v>
      </c>
      <c r="U389" s="197">
        <f>S389/C389*100</f>
        <v>19.010035252761721</v>
      </c>
      <c r="V389" s="10">
        <f>V388+V52+V17</f>
        <v>433.2</v>
      </c>
      <c r="W389" s="114" t="s">
        <v>71</v>
      </c>
      <c r="X389" s="197">
        <f>V389/C389*100</f>
        <v>34.45812490688472</v>
      </c>
      <c r="Y389" s="10">
        <f>Y388+Y52+Y17</f>
        <v>528.20000000000005</v>
      </c>
      <c r="Z389" s="114" t="s">
        <v>71</v>
      </c>
      <c r="AA389" s="197">
        <f>Y389/C389*100</f>
        <v>42.014731246113826</v>
      </c>
    </row>
  </sheetData>
  <mergeCells count="1505">
    <mergeCell ref="A389:B389"/>
    <mergeCell ref="A13:AA13"/>
    <mergeCell ref="A17:B17"/>
    <mergeCell ref="A18:AA18"/>
    <mergeCell ref="A52:B52"/>
    <mergeCell ref="A53:AA53"/>
    <mergeCell ref="A388:B388"/>
    <mergeCell ref="P14:R14"/>
    <mergeCell ref="S14:U14"/>
    <mergeCell ref="V14:X14"/>
    <mergeCell ref="Y14:AA14"/>
    <mergeCell ref="P15:R15"/>
    <mergeCell ref="S15:U15"/>
    <mergeCell ref="V15:X15"/>
    <mergeCell ref="A8:A12"/>
    <mergeCell ref="B8:B12"/>
    <mergeCell ref="C8:C12"/>
    <mergeCell ref="D8:AA8"/>
    <mergeCell ref="D9:AA9"/>
    <mergeCell ref="D10:O10"/>
    <mergeCell ref="P10:AA10"/>
    <mergeCell ref="D11:F12"/>
    <mergeCell ref="G11:O11"/>
    <mergeCell ref="P11:R12"/>
    <mergeCell ref="S11:AA11"/>
    <mergeCell ref="G12:I12"/>
    <mergeCell ref="J12:L12"/>
    <mergeCell ref="M12:O12"/>
    <mergeCell ref="S12:U12"/>
    <mergeCell ref="V12:X12"/>
    <mergeCell ref="Y12:AA12"/>
    <mergeCell ref="J20:L20"/>
    <mergeCell ref="M20:O20"/>
    <mergeCell ref="P20:R20"/>
    <mergeCell ref="S20:U20"/>
    <mergeCell ref="P19:R19"/>
    <mergeCell ref="S19:U19"/>
    <mergeCell ref="Y15:AA15"/>
    <mergeCell ref="P16:R16"/>
    <mergeCell ref="S16:U16"/>
    <mergeCell ref="D21:F21"/>
    <mergeCell ref="G21:I21"/>
    <mergeCell ref="J21:L21"/>
    <mergeCell ref="M21:O21"/>
    <mergeCell ref="J19:L19"/>
    <mergeCell ref="M19:O19"/>
    <mergeCell ref="V16:X16"/>
    <mergeCell ref="Y16:AA16"/>
    <mergeCell ref="D26:F26"/>
    <mergeCell ref="G26:I26"/>
    <mergeCell ref="J26:L26"/>
    <mergeCell ref="M26:O26"/>
    <mergeCell ref="P24:R24"/>
    <mergeCell ref="S24:U24"/>
    <mergeCell ref="P25:R25"/>
    <mergeCell ref="S25:U25"/>
    <mergeCell ref="D27:F27"/>
    <mergeCell ref="G27:I27"/>
    <mergeCell ref="J27:L27"/>
    <mergeCell ref="M27:O27"/>
    <mergeCell ref="J24:L24"/>
    <mergeCell ref="M24:O24"/>
    <mergeCell ref="J25:L25"/>
    <mergeCell ref="M25:O25"/>
    <mergeCell ref="J22:L22"/>
    <mergeCell ref="M22:O22"/>
    <mergeCell ref="P22:R22"/>
    <mergeCell ref="S22:U22"/>
    <mergeCell ref="J23:L23"/>
    <mergeCell ref="M23:O23"/>
    <mergeCell ref="P23:R23"/>
    <mergeCell ref="S23:U23"/>
    <mergeCell ref="P32:R32"/>
    <mergeCell ref="S32:U32"/>
    <mergeCell ref="D33:F33"/>
    <mergeCell ref="G33:I33"/>
    <mergeCell ref="J33:L33"/>
    <mergeCell ref="M33:O33"/>
    <mergeCell ref="J32:L32"/>
    <mergeCell ref="M32:O32"/>
    <mergeCell ref="J30:L30"/>
    <mergeCell ref="M30:O30"/>
    <mergeCell ref="P30:R30"/>
    <mergeCell ref="S30:U30"/>
    <mergeCell ref="J31:L31"/>
    <mergeCell ref="M31:O31"/>
    <mergeCell ref="P31:R31"/>
    <mergeCell ref="S31:U31"/>
    <mergeCell ref="J28:L28"/>
    <mergeCell ref="M28:O28"/>
    <mergeCell ref="P28:R28"/>
    <mergeCell ref="S28:U28"/>
    <mergeCell ref="J29:L29"/>
    <mergeCell ref="M29:O29"/>
    <mergeCell ref="P29:R29"/>
    <mergeCell ref="S29:U29"/>
    <mergeCell ref="D36:F36"/>
    <mergeCell ref="G36:I36"/>
    <mergeCell ref="J36:L36"/>
    <mergeCell ref="M36:O36"/>
    <mergeCell ref="D37:F37"/>
    <mergeCell ref="G37:I37"/>
    <mergeCell ref="J37:L37"/>
    <mergeCell ref="M37:O37"/>
    <mergeCell ref="D34:F34"/>
    <mergeCell ref="G34:I34"/>
    <mergeCell ref="J34:L34"/>
    <mergeCell ref="M34:O34"/>
    <mergeCell ref="D35:F35"/>
    <mergeCell ref="G35:I35"/>
    <mergeCell ref="J35:L35"/>
    <mergeCell ref="M35:O35"/>
    <mergeCell ref="D42:F42"/>
    <mergeCell ref="G42:I42"/>
    <mergeCell ref="J42:L42"/>
    <mergeCell ref="M42:O42"/>
    <mergeCell ref="D43:F43"/>
    <mergeCell ref="G43:I43"/>
    <mergeCell ref="J43:L43"/>
    <mergeCell ref="M43:O43"/>
    <mergeCell ref="D40:F40"/>
    <mergeCell ref="G40:I40"/>
    <mergeCell ref="J40:L40"/>
    <mergeCell ref="M40:O40"/>
    <mergeCell ref="D41:F41"/>
    <mergeCell ref="G41:I41"/>
    <mergeCell ref="J41:L41"/>
    <mergeCell ref="M41:O41"/>
    <mergeCell ref="D38:F38"/>
    <mergeCell ref="G38:I38"/>
    <mergeCell ref="J38:L38"/>
    <mergeCell ref="M38:O38"/>
    <mergeCell ref="D39:F39"/>
    <mergeCell ref="G39:I39"/>
    <mergeCell ref="J39:L39"/>
    <mergeCell ref="M39:O39"/>
    <mergeCell ref="D48:F48"/>
    <mergeCell ref="G48:I48"/>
    <mergeCell ref="J48:L48"/>
    <mergeCell ref="M48:O48"/>
    <mergeCell ref="D49:F49"/>
    <mergeCell ref="G49:I49"/>
    <mergeCell ref="J49:L49"/>
    <mergeCell ref="M49:O49"/>
    <mergeCell ref="J46:L46"/>
    <mergeCell ref="M46:O46"/>
    <mergeCell ref="P46:R46"/>
    <mergeCell ref="S46:U46"/>
    <mergeCell ref="D47:F47"/>
    <mergeCell ref="G47:I47"/>
    <mergeCell ref="J47:L47"/>
    <mergeCell ref="M47:O47"/>
    <mergeCell ref="D44:F44"/>
    <mergeCell ref="G44:I44"/>
    <mergeCell ref="J44:L44"/>
    <mergeCell ref="M44:O44"/>
    <mergeCell ref="D45:F45"/>
    <mergeCell ref="G45:I45"/>
    <mergeCell ref="J45:L45"/>
    <mergeCell ref="M45:O45"/>
    <mergeCell ref="D56:F56"/>
    <mergeCell ref="G56:I56"/>
    <mergeCell ref="J56:L56"/>
    <mergeCell ref="M56:O56"/>
    <mergeCell ref="D57:F57"/>
    <mergeCell ref="G57:I57"/>
    <mergeCell ref="J57:L57"/>
    <mergeCell ref="M57:O57"/>
    <mergeCell ref="D54:F54"/>
    <mergeCell ref="G54:I54"/>
    <mergeCell ref="J54:L54"/>
    <mergeCell ref="M54:O54"/>
    <mergeCell ref="D55:F55"/>
    <mergeCell ref="G55:I55"/>
    <mergeCell ref="J55:L55"/>
    <mergeCell ref="M55:O55"/>
    <mergeCell ref="D50:F50"/>
    <mergeCell ref="G50:I50"/>
    <mergeCell ref="J50:L50"/>
    <mergeCell ref="M50:O50"/>
    <mergeCell ref="D51:F51"/>
    <mergeCell ref="G51:I51"/>
    <mergeCell ref="J51:L51"/>
    <mergeCell ref="M51:O51"/>
    <mergeCell ref="D62:F62"/>
    <mergeCell ref="G62:I62"/>
    <mergeCell ref="J62:L62"/>
    <mergeCell ref="M62:O62"/>
    <mergeCell ref="D63:F63"/>
    <mergeCell ref="G63:I63"/>
    <mergeCell ref="J63:L63"/>
    <mergeCell ref="M63:O63"/>
    <mergeCell ref="D60:F60"/>
    <mergeCell ref="G60:I60"/>
    <mergeCell ref="J60:L60"/>
    <mergeCell ref="M60:O60"/>
    <mergeCell ref="D61:F61"/>
    <mergeCell ref="G61:I61"/>
    <mergeCell ref="J61:L61"/>
    <mergeCell ref="M61:O61"/>
    <mergeCell ref="D58:F58"/>
    <mergeCell ref="G58:I58"/>
    <mergeCell ref="J58:L58"/>
    <mergeCell ref="M58:O58"/>
    <mergeCell ref="D59:F59"/>
    <mergeCell ref="G59:I59"/>
    <mergeCell ref="J59:L59"/>
    <mergeCell ref="M59:O59"/>
    <mergeCell ref="D68:F68"/>
    <mergeCell ref="G68:I68"/>
    <mergeCell ref="J68:L68"/>
    <mergeCell ref="M68:O68"/>
    <mergeCell ref="D69:F69"/>
    <mergeCell ref="G69:I69"/>
    <mergeCell ref="J69:L69"/>
    <mergeCell ref="M69:O69"/>
    <mergeCell ref="D66:F66"/>
    <mergeCell ref="G66:I66"/>
    <mergeCell ref="J66:L66"/>
    <mergeCell ref="M66:O66"/>
    <mergeCell ref="D67:F67"/>
    <mergeCell ref="G67:I67"/>
    <mergeCell ref="J67:L67"/>
    <mergeCell ref="M67:O67"/>
    <mergeCell ref="D64:F64"/>
    <mergeCell ref="G64:I64"/>
    <mergeCell ref="J64:L64"/>
    <mergeCell ref="M64:O64"/>
    <mergeCell ref="D65:F65"/>
    <mergeCell ref="G65:I65"/>
    <mergeCell ref="J65:L65"/>
    <mergeCell ref="M65:O65"/>
    <mergeCell ref="D74:F74"/>
    <mergeCell ref="G74:I74"/>
    <mergeCell ref="J74:L74"/>
    <mergeCell ref="M74:O74"/>
    <mergeCell ref="D75:F75"/>
    <mergeCell ref="G75:I75"/>
    <mergeCell ref="J75:L75"/>
    <mergeCell ref="M75:O75"/>
    <mergeCell ref="D72:F72"/>
    <mergeCell ref="G72:I72"/>
    <mergeCell ref="J72:L72"/>
    <mergeCell ref="M72:O72"/>
    <mergeCell ref="D73:F73"/>
    <mergeCell ref="G73:I73"/>
    <mergeCell ref="J73:L73"/>
    <mergeCell ref="M73:O73"/>
    <mergeCell ref="D70:F70"/>
    <mergeCell ref="G70:I70"/>
    <mergeCell ref="J70:L70"/>
    <mergeCell ref="M70:O70"/>
    <mergeCell ref="D71:F71"/>
    <mergeCell ref="G71:I71"/>
    <mergeCell ref="J71:L71"/>
    <mergeCell ref="M71:O71"/>
    <mergeCell ref="D80:F80"/>
    <mergeCell ref="G80:I80"/>
    <mergeCell ref="J80:L80"/>
    <mergeCell ref="M80:O80"/>
    <mergeCell ref="D81:F81"/>
    <mergeCell ref="G81:I81"/>
    <mergeCell ref="J81:L81"/>
    <mergeCell ref="M81:O81"/>
    <mergeCell ref="D78:F78"/>
    <mergeCell ref="G78:I78"/>
    <mergeCell ref="J78:L78"/>
    <mergeCell ref="M78:O78"/>
    <mergeCell ref="D79:F79"/>
    <mergeCell ref="G79:I79"/>
    <mergeCell ref="J79:L79"/>
    <mergeCell ref="M79:O79"/>
    <mergeCell ref="D76:F76"/>
    <mergeCell ref="G76:I76"/>
    <mergeCell ref="J76:L76"/>
    <mergeCell ref="M76:O76"/>
    <mergeCell ref="D77:F77"/>
    <mergeCell ref="G77:I77"/>
    <mergeCell ref="J77:L77"/>
    <mergeCell ref="M77:O77"/>
    <mergeCell ref="D86:F86"/>
    <mergeCell ref="G86:I86"/>
    <mergeCell ref="J86:L86"/>
    <mergeCell ref="M86:O86"/>
    <mergeCell ref="D87:F87"/>
    <mergeCell ref="G87:I87"/>
    <mergeCell ref="J87:L87"/>
    <mergeCell ref="M87:O87"/>
    <mergeCell ref="D84:F84"/>
    <mergeCell ref="G84:I84"/>
    <mergeCell ref="J84:L84"/>
    <mergeCell ref="M84:O84"/>
    <mergeCell ref="D85:F85"/>
    <mergeCell ref="G85:I85"/>
    <mergeCell ref="J85:L85"/>
    <mergeCell ref="M85:O85"/>
    <mergeCell ref="D82:F82"/>
    <mergeCell ref="G82:I82"/>
    <mergeCell ref="J82:L82"/>
    <mergeCell ref="M82:O82"/>
    <mergeCell ref="D83:F83"/>
    <mergeCell ref="G83:I83"/>
    <mergeCell ref="J83:L83"/>
    <mergeCell ref="M83:O83"/>
    <mergeCell ref="D92:F92"/>
    <mergeCell ref="G92:I92"/>
    <mergeCell ref="J92:L92"/>
    <mergeCell ref="M92:O92"/>
    <mergeCell ref="D93:F93"/>
    <mergeCell ref="G93:I93"/>
    <mergeCell ref="J93:L93"/>
    <mergeCell ref="M93:O93"/>
    <mergeCell ref="D90:F90"/>
    <mergeCell ref="G90:I90"/>
    <mergeCell ref="J90:L90"/>
    <mergeCell ref="M90:O90"/>
    <mergeCell ref="D91:F91"/>
    <mergeCell ref="G91:I91"/>
    <mergeCell ref="J91:L91"/>
    <mergeCell ref="M91:O91"/>
    <mergeCell ref="D88:F88"/>
    <mergeCell ref="G88:I88"/>
    <mergeCell ref="J88:L88"/>
    <mergeCell ref="M88:O88"/>
    <mergeCell ref="D89:F89"/>
    <mergeCell ref="G89:I89"/>
    <mergeCell ref="J89:L89"/>
    <mergeCell ref="M89:O89"/>
    <mergeCell ref="D98:F98"/>
    <mergeCell ref="G98:I98"/>
    <mergeCell ref="J98:L98"/>
    <mergeCell ref="M98:O98"/>
    <mergeCell ref="D99:F99"/>
    <mergeCell ref="G99:I99"/>
    <mergeCell ref="J99:L99"/>
    <mergeCell ref="M99:O99"/>
    <mergeCell ref="D96:F96"/>
    <mergeCell ref="G96:I96"/>
    <mergeCell ref="J96:L96"/>
    <mergeCell ref="M96:O96"/>
    <mergeCell ref="D97:F97"/>
    <mergeCell ref="G97:I97"/>
    <mergeCell ref="J97:L97"/>
    <mergeCell ref="M97:O97"/>
    <mergeCell ref="D94:F94"/>
    <mergeCell ref="G94:I94"/>
    <mergeCell ref="J94:L94"/>
    <mergeCell ref="M94:O94"/>
    <mergeCell ref="D95:F95"/>
    <mergeCell ref="G95:I95"/>
    <mergeCell ref="J95:L95"/>
    <mergeCell ref="M95:O95"/>
    <mergeCell ref="D104:F104"/>
    <mergeCell ref="G104:I104"/>
    <mergeCell ref="J104:L104"/>
    <mergeCell ref="M104:O104"/>
    <mergeCell ref="D105:F105"/>
    <mergeCell ref="G105:I105"/>
    <mergeCell ref="J105:L105"/>
    <mergeCell ref="M105:O105"/>
    <mergeCell ref="D102:F102"/>
    <mergeCell ref="G102:I102"/>
    <mergeCell ref="J102:L102"/>
    <mergeCell ref="M102:O102"/>
    <mergeCell ref="D103:F103"/>
    <mergeCell ref="G103:I103"/>
    <mergeCell ref="J103:L103"/>
    <mergeCell ref="M103:O103"/>
    <mergeCell ref="D100:F100"/>
    <mergeCell ref="G100:I100"/>
    <mergeCell ref="J100:L100"/>
    <mergeCell ref="M100:O100"/>
    <mergeCell ref="D101:F101"/>
    <mergeCell ref="G101:I101"/>
    <mergeCell ref="J101:L101"/>
    <mergeCell ref="M101:O101"/>
    <mergeCell ref="D110:F110"/>
    <mergeCell ref="G110:I110"/>
    <mergeCell ref="J110:L110"/>
    <mergeCell ref="M110:O110"/>
    <mergeCell ref="D111:F111"/>
    <mergeCell ref="G111:I111"/>
    <mergeCell ref="J111:L111"/>
    <mergeCell ref="M111:O111"/>
    <mergeCell ref="D108:F108"/>
    <mergeCell ref="G108:I108"/>
    <mergeCell ref="J108:L108"/>
    <mergeCell ref="M108:O108"/>
    <mergeCell ref="D109:F109"/>
    <mergeCell ref="G109:I109"/>
    <mergeCell ref="J109:L109"/>
    <mergeCell ref="M109:O109"/>
    <mergeCell ref="D106:F106"/>
    <mergeCell ref="G106:I106"/>
    <mergeCell ref="J106:L106"/>
    <mergeCell ref="M106:O106"/>
    <mergeCell ref="D107:F107"/>
    <mergeCell ref="G107:I107"/>
    <mergeCell ref="J107:L107"/>
    <mergeCell ref="M107:O107"/>
    <mergeCell ref="D116:F116"/>
    <mergeCell ref="G116:I116"/>
    <mergeCell ref="J116:L116"/>
    <mergeCell ref="M116:O116"/>
    <mergeCell ref="D117:F117"/>
    <mergeCell ref="G117:I117"/>
    <mergeCell ref="J117:L117"/>
    <mergeCell ref="M117:O117"/>
    <mergeCell ref="D114:F114"/>
    <mergeCell ref="G114:I114"/>
    <mergeCell ref="J114:L114"/>
    <mergeCell ref="M114:O114"/>
    <mergeCell ref="D115:F115"/>
    <mergeCell ref="G115:I115"/>
    <mergeCell ref="J115:L115"/>
    <mergeCell ref="M115:O115"/>
    <mergeCell ref="D112:F112"/>
    <mergeCell ref="G112:I112"/>
    <mergeCell ref="J112:L112"/>
    <mergeCell ref="M112:O112"/>
    <mergeCell ref="D113:F113"/>
    <mergeCell ref="G113:I113"/>
    <mergeCell ref="J113:L113"/>
    <mergeCell ref="M113:O113"/>
    <mergeCell ref="D122:F122"/>
    <mergeCell ref="G122:I122"/>
    <mergeCell ref="J122:L122"/>
    <mergeCell ref="M122:O122"/>
    <mergeCell ref="D123:F123"/>
    <mergeCell ref="G123:I123"/>
    <mergeCell ref="J123:L123"/>
    <mergeCell ref="M123:O123"/>
    <mergeCell ref="D120:F120"/>
    <mergeCell ref="G120:I120"/>
    <mergeCell ref="J120:L120"/>
    <mergeCell ref="M120:O120"/>
    <mergeCell ref="D121:F121"/>
    <mergeCell ref="G121:I121"/>
    <mergeCell ref="J121:L121"/>
    <mergeCell ref="M121:O121"/>
    <mergeCell ref="D118:F118"/>
    <mergeCell ref="G118:I118"/>
    <mergeCell ref="J118:L118"/>
    <mergeCell ref="M118:O118"/>
    <mergeCell ref="D119:F119"/>
    <mergeCell ref="G119:I119"/>
    <mergeCell ref="J119:L119"/>
    <mergeCell ref="M119:O119"/>
    <mergeCell ref="D128:F128"/>
    <mergeCell ref="G128:I128"/>
    <mergeCell ref="J128:L128"/>
    <mergeCell ref="M128:O128"/>
    <mergeCell ref="D129:F129"/>
    <mergeCell ref="G129:I129"/>
    <mergeCell ref="J129:L129"/>
    <mergeCell ref="M129:O129"/>
    <mergeCell ref="D126:F126"/>
    <mergeCell ref="G126:I126"/>
    <mergeCell ref="J126:L126"/>
    <mergeCell ref="M126:O126"/>
    <mergeCell ref="D127:F127"/>
    <mergeCell ref="G127:I127"/>
    <mergeCell ref="J127:L127"/>
    <mergeCell ref="M127:O127"/>
    <mergeCell ref="D124:F124"/>
    <mergeCell ref="G124:I124"/>
    <mergeCell ref="J124:L124"/>
    <mergeCell ref="M124:O124"/>
    <mergeCell ref="D125:F125"/>
    <mergeCell ref="G125:I125"/>
    <mergeCell ref="J125:L125"/>
    <mergeCell ref="M125:O125"/>
    <mergeCell ref="D134:F134"/>
    <mergeCell ref="G134:I134"/>
    <mergeCell ref="J134:L134"/>
    <mergeCell ref="M134:O134"/>
    <mergeCell ref="D135:F135"/>
    <mergeCell ref="G135:I135"/>
    <mergeCell ref="J135:L135"/>
    <mergeCell ref="M135:O135"/>
    <mergeCell ref="D132:F132"/>
    <mergeCell ref="G132:I132"/>
    <mergeCell ref="J132:L132"/>
    <mergeCell ref="M132:O132"/>
    <mergeCell ref="D133:F133"/>
    <mergeCell ref="G133:I133"/>
    <mergeCell ref="J133:L133"/>
    <mergeCell ref="M133:O133"/>
    <mergeCell ref="D130:F130"/>
    <mergeCell ref="G130:I130"/>
    <mergeCell ref="J130:L130"/>
    <mergeCell ref="M130:O130"/>
    <mergeCell ref="D131:F131"/>
    <mergeCell ref="G131:I131"/>
    <mergeCell ref="J131:L131"/>
    <mergeCell ref="M131:O131"/>
    <mergeCell ref="D140:F140"/>
    <mergeCell ref="G140:I140"/>
    <mergeCell ref="J140:L140"/>
    <mergeCell ref="M140:O140"/>
    <mergeCell ref="D141:F141"/>
    <mergeCell ref="G141:I141"/>
    <mergeCell ref="J141:L141"/>
    <mergeCell ref="M141:O141"/>
    <mergeCell ref="D138:F138"/>
    <mergeCell ref="G138:I138"/>
    <mergeCell ref="J138:L138"/>
    <mergeCell ref="M138:O138"/>
    <mergeCell ref="D139:F139"/>
    <mergeCell ref="G139:I139"/>
    <mergeCell ref="J139:L139"/>
    <mergeCell ref="M139:O139"/>
    <mergeCell ref="D136:F136"/>
    <mergeCell ref="G136:I136"/>
    <mergeCell ref="J136:L136"/>
    <mergeCell ref="M136:O136"/>
    <mergeCell ref="D137:F137"/>
    <mergeCell ref="G137:I137"/>
    <mergeCell ref="J137:L137"/>
    <mergeCell ref="M137:O137"/>
    <mergeCell ref="D146:F146"/>
    <mergeCell ref="G146:I146"/>
    <mergeCell ref="J146:L146"/>
    <mergeCell ref="M146:O146"/>
    <mergeCell ref="D147:F147"/>
    <mergeCell ref="G147:I147"/>
    <mergeCell ref="J147:L147"/>
    <mergeCell ref="M147:O147"/>
    <mergeCell ref="D144:F144"/>
    <mergeCell ref="G144:I144"/>
    <mergeCell ref="J144:L144"/>
    <mergeCell ref="M144:O144"/>
    <mergeCell ref="D145:F145"/>
    <mergeCell ref="G145:I145"/>
    <mergeCell ref="J145:L145"/>
    <mergeCell ref="M145:O145"/>
    <mergeCell ref="D142:F142"/>
    <mergeCell ref="G142:I142"/>
    <mergeCell ref="J142:L142"/>
    <mergeCell ref="M142:O142"/>
    <mergeCell ref="D143:F143"/>
    <mergeCell ref="G143:I143"/>
    <mergeCell ref="J143:L143"/>
    <mergeCell ref="M143:O143"/>
    <mergeCell ref="D152:F152"/>
    <mergeCell ref="G152:I152"/>
    <mergeCell ref="J152:L152"/>
    <mergeCell ref="M152:O152"/>
    <mergeCell ref="D153:F153"/>
    <mergeCell ref="G153:I153"/>
    <mergeCell ref="J153:L153"/>
    <mergeCell ref="M153:O153"/>
    <mergeCell ref="D150:F150"/>
    <mergeCell ref="G150:I150"/>
    <mergeCell ref="J150:L150"/>
    <mergeCell ref="M150:O150"/>
    <mergeCell ref="D151:F151"/>
    <mergeCell ref="G151:I151"/>
    <mergeCell ref="J151:L151"/>
    <mergeCell ref="M151:O151"/>
    <mergeCell ref="D148:F148"/>
    <mergeCell ref="G148:I148"/>
    <mergeCell ref="J148:L148"/>
    <mergeCell ref="M148:O148"/>
    <mergeCell ref="D149:F149"/>
    <mergeCell ref="G149:I149"/>
    <mergeCell ref="J149:L149"/>
    <mergeCell ref="M149:O149"/>
    <mergeCell ref="D158:F158"/>
    <mergeCell ref="G158:I158"/>
    <mergeCell ref="J158:L158"/>
    <mergeCell ref="M158:O158"/>
    <mergeCell ref="D159:F159"/>
    <mergeCell ref="G159:I159"/>
    <mergeCell ref="J159:L159"/>
    <mergeCell ref="M159:O159"/>
    <mergeCell ref="D156:F156"/>
    <mergeCell ref="G156:I156"/>
    <mergeCell ref="J156:L156"/>
    <mergeCell ref="M156:O156"/>
    <mergeCell ref="D157:F157"/>
    <mergeCell ref="G157:I157"/>
    <mergeCell ref="J157:L157"/>
    <mergeCell ref="M157:O157"/>
    <mergeCell ref="D154:F154"/>
    <mergeCell ref="G154:I154"/>
    <mergeCell ref="J154:L154"/>
    <mergeCell ref="M154:O154"/>
    <mergeCell ref="D155:F155"/>
    <mergeCell ref="G155:I155"/>
    <mergeCell ref="J155:L155"/>
    <mergeCell ref="M155:O155"/>
    <mergeCell ref="D164:F164"/>
    <mergeCell ref="G164:I164"/>
    <mergeCell ref="J164:L164"/>
    <mergeCell ref="M164:O164"/>
    <mergeCell ref="D165:F165"/>
    <mergeCell ref="G165:I165"/>
    <mergeCell ref="J165:L165"/>
    <mergeCell ref="M165:O165"/>
    <mergeCell ref="D162:F162"/>
    <mergeCell ref="G162:I162"/>
    <mergeCell ref="J162:L162"/>
    <mergeCell ref="M162:O162"/>
    <mergeCell ref="D163:F163"/>
    <mergeCell ref="G163:I163"/>
    <mergeCell ref="J163:L163"/>
    <mergeCell ref="M163:O163"/>
    <mergeCell ref="D160:F160"/>
    <mergeCell ref="G160:I160"/>
    <mergeCell ref="J160:L160"/>
    <mergeCell ref="M160:O160"/>
    <mergeCell ref="D161:F161"/>
    <mergeCell ref="G161:I161"/>
    <mergeCell ref="J161:L161"/>
    <mergeCell ref="M161:O161"/>
    <mergeCell ref="D170:F170"/>
    <mergeCell ref="G170:I170"/>
    <mergeCell ref="J170:L170"/>
    <mergeCell ref="M170:O170"/>
    <mergeCell ref="D171:F171"/>
    <mergeCell ref="G171:I171"/>
    <mergeCell ref="J171:L171"/>
    <mergeCell ref="M171:O171"/>
    <mergeCell ref="D168:F168"/>
    <mergeCell ref="G168:I168"/>
    <mergeCell ref="J168:L168"/>
    <mergeCell ref="M168:O168"/>
    <mergeCell ref="D169:F169"/>
    <mergeCell ref="G169:I169"/>
    <mergeCell ref="J169:L169"/>
    <mergeCell ref="M169:O169"/>
    <mergeCell ref="D166:F166"/>
    <mergeCell ref="G166:I166"/>
    <mergeCell ref="J166:L166"/>
    <mergeCell ref="M166:O166"/>
    <mergeCell ref="D167:F167"/>
    <mergeCell ref="G167:I167"/>
    <mergeCell ref="J167:L167"/>
    <mergeCell ref="M167:O167"/>
    <mergeCell ref="D176:F176"/>
    <mergeCell ref="G176:I176"/>
    <mergeCell ref="J176:L176"/>
    <mergeCell ref="M176:O176"/>
    <mergeCell ref="D177:F177"/>
    <mergeCell ref="G177:I177"/>
    <mergeCell ref="J177:L177"/>
    <mergeCell ref="M177:O177"/>
    <mergeCell ref="D174:F174"/>
    <mergeCell ref="G174:I174"/>
    <mergeCell ref="J174:L174"/>
    <mergeCell ref="M174:O174"/>
    <mergeCell ref="D175:F175"/>
    <mergeCell ref="G175:I175"/>
    <mergeCell ref="J175:L175"/>
    <mergeCell ref="M175:O175"/>
    <mergeCell ref="D172:F172"/>
    <mergeCell ref="G172:I172"/>
    <mergeCell ref="J172:L172"/>
    <mergeCell ref="M172:O172"/>
    <mergeCell ref="D173:F173"/>
    <mergeCell ref="G173:I173"/>
    <mergeCell ref="J173:L173"/>
    <mergeCell ref="M173:O173"/>
    <mergeCell ref="D182:F182"/>
    <mergeCell ref="G182:I182"/>
    <mergeCell ref="J182:L182"/>
    <mergeCell ref="M182:O182"/>
    <mergeCell ref="D183:F183"/>
    <mergeCell ref="G183:I183"/>
    <mergeCell ref="J183:L183"/>
    <mergeCell ref="M183:O183"/>
    <mergeCell ref="D180:F180"/>
    <mergeCell ref="G180:I180"/>
    <mergeCell ref="J180:L180"/>
    <mergeCell ref="M180:O180"/>
    <mergeCell ref="D181:F181"/>
    <mergeCell ref="G181:I181"/>
    <mergeCell ref="J181:L181"/>
    <mergeCell ref="M181:O181"/>
    <mergeCell ref="D178:F178"/>
    <mergeCell ref="G178:I178"/>
    <mergeCell ref="J178:L178"/>
    <mergeCell ref="M178:O178"/>
    <mergeCell ref="D179:F179"/>
    <mergeCell ref="G179:I179"/>
    <mergeCell ref="J179:L179"/>
    <mergeCell ref="M179:O179"/>
    <mergeCell ref="D188:F188"/>
    <mergeCell ref="G188:I188"/>
    <mergeCell ref="J188:L188"/>
    <mergeCell ref="M188:O188"/>
    <mergeCell ref="D189:F189"/>
    <mergeCell ref="G189:I189"/>
    <mergeCell ref="J189:L189"/>
    <mergeCell ref="M189:O189"/>
    <mergeCell ref="D186:F186"/>
    <mergeCell ref="G186:I186"/>
    <mergeCell ref="J186:L186"/>
    <mergeCell ref="M186:O186"/>
    <mergeCell ref="D187:F187"/>
    <mergeCell ref="G187:I187"/>
    <mergeCell ref="J187:L187"/>
    <mergeCell ref="M187:O187"/>
    <mergeCell ref="D184:F184"/>
    <mergeCell ref="G184:I184"/>
    <mergeCell ref="J184:L184"/>
    <mergeCell ref="M184:O184"/>
    <mergeCell ref="D185:F185"/>
    <mergeCell ref="G185:I185"/>
    <mergeCell ref="J185:L185"/>
    <mergeCell ref="M185:O185"/>
    <mergeCell ref="D194:F194"/>
    <mergeCell ref="G194:I194"/>
    <mergeCell ref="J194:L194"/>
    <mergeCell ref="M194:O194"/>
    <mergeCell ref="D195:F195"/>
    <mergeCell ref="G195:I195"/>
    <mergeCell ref="J195:L195"/>
    <mergeCell ref="M195:O195"/>
    <mergeCell ref="D192:F192"/>
    <mergeCell ref="G192:I192"/>
    <mergeCell ref="J192:L192"/>
    <mergeCell ref="M192:O192"/>
    <mergeCell ref="D193:F193"/>
    <mergeCell ref="G193:I193"/>
    <mergeCell ref="J193:L193"/>
    <mergeCell ref="M193:O193"/>
    <mergeCell ref="D190:F190"/>
    <mergeCell ref="G190:I190"/>
    <mergeCell ref="J190:L190"/>
    <mergeCell ref="M190:O190"/>
    <mergeCell ref="D191:F191"/>
    <mergeCell ref="G191:I191"/>
    <mergeCell ref="J191:L191"/>
    <mergeCell ref="M191:O191"/>
    <mergeCell ref="D200:F200"/>
    <mergeCell ref="G200:I200"/>
    <mergeCell ref="J200:L200"/>
    <mergeCell ref="M200:O200"/>
    <mergeCell ref="D201:F201"/>
    <mergeCell ref="G201:I201"/>
    <mergeCell ref="J201:L201"/>
    <mergeCell ref="M201:O201"/>
    <mergeCell ref="D198:F198"/>
    <mergeCell ref="G198:I198"/>
    <mergeCell ref="J198:L198"/>
    <mergeCell ref="M198:O198"/>
    <mergeCell ref="D199:F199"/>
    <mergeCell ref="G199:I199"/>
    <mergeCell ref="J199:L199"/>
    <mergeCell ref="M199:O199"/>
    <mergeCell ref="D196:F196"/>
    <mergeCell ref="G196:I196"/>
    <mergeCell ref="J196:L196"/>
    <mergeCell ref="M196:O196"/>
    <mergeCell ref="D197:F197"/>
    <mergeCell ref="G197:I197"/>
    <mergeCell ref="J197:L197"/>
    <mergeCell ref="M197:O197"/>
    <mergeCell ref="D206:F206"/>
    <mergeCell ref="G206:I206"/>
    <mergeCell ref="J206:L206"/>
    <mergeCell ref="M206:O206"/>
    <mergeCell ref="D207:F207"/>
    <mergeCell ref="G207:I207"/>
    <mergeCell ref="J207:L207"/>
    <mergeCell ref="M207:O207"/>
    <mergeCell ref="D204:F204"/>
    <mergeCell ref="G204:I204"/>
    <mergeCell ref="J204:L204"/>
    <mergeCell ref="M204:O204"/>
    <mergeCell ref="D205:F205"/>
    <mergeCell ref="G205:I205"/>
    <mergeCell ref="J205:L205"/>
    <mergeCell ref="M205:O205"/>
    <mergeCell ref="D202:F202"/>
    <mergeCell ref="G202:I202"/>
    <mergeCell ref="J202:L202"/>
    <mergeCell ref="M202:O202"/>
    <mergeCell ref="D203:F203"/>
    <mergeCell ref="G203:I203"/>
    <mergeCell ref="J203:L203"/>
    <mergeCell ref="M203:O203"/>
    <mergeCell ref="D212:F212"/>
    <mergeCell ref="G212:I212"/>
    <mergeCell ref="J212:L212"/>
    <mergeCell ref="M212:O212"/>
    <mergeCell ref="D213:F213"/>
    <mergeCell ref="G213:I213"/>
    <mergeCell ref="J213:L213"/>
    <mergeCell ref="M213:O213"/>
    <mergeCell ref="D210:F210"/>
    <mergeCell ref="G210:I210"/>
    <mergeCell ref="J210:L210"/>
    <mergeCell ref="M210:O210"/>
    <mergeCell ref="D211:F211"/>
    <mergeCell ref="G211:I211"/>
    <mergeCell ref="J211:L211"/>
    <mergeCell ref="M211:O211"/>
    <mergeCell ref="D208:F208"/>
    <mergeCell ref="G208:I208"/>
    <mergeCell ref="J208:L208"/>
    <mergeCell ref="M208:O208"/>
    <mergeCell ref="D209:F209"/>
    <mergeCell ref="G209:I209"/>
    <mergeCell ref="J209:L209"/>
    <mergeCell ref="M209:O209"/>
    <mergeCell ref="D218:F218"/>
    <mergeCell ref="G218:I218"/>
    <mergeCell ref="J218:L218"/>
    <mergeCell ref="M218:O218"/>
    <mergeCell ref="D219:F219"/>
    <mergeCell ref="G219:I219"/>
    <mergeCell ref="J219:L219"/>
    <mergeCell ref="M219:O219"/>
    <mergeCell ref="D216:F216"/>
    <mergeCell ref="G216:I216"/>
    <mergeCell ref="J216:L216"/>
    <mergeCell ref="M216:O216"/>
    <mergeCell ref="D217:F217"/>
    <mergeCell ref="G217:I217"/>
    <mergeCell ref="J217:L217"/>
    <mergeCell ref="M217:O217"/>
    <mergeCell ref="D214:F214"/>
    <mergeCell ref="G214:I214"/>
    <mergeCell ref="J214:L214"/>
    <mergeCell ref="M214:O214"/>
    <mergeCell ref="D215:F215"/>
    <mergeCell ref="G215:I215"/>
    <mergeCell ref="J215:L215"/>
    <mergeCell ref="M215:O215"/>
    <mergeCell ref="D224:F224"/>
    <mergeCell ref="G224:I224"/>
    <mergeCell ref="J224:L224"/>
    <mergeCell ref="M224:O224"/>
    <mergeCell ref="D225:F225"/>
    <mergeCell ref="G225:I225"/>
    <mergeCell ref="J225:L225"/>
    <mergeCell ref="M225:O225"/>
    <mergeCell ref="D222:F222"/>
    <mergeCell ref="G222:I222"/>
    <mergeCell ref="J222:L222"/>
    <mergeCell ref="M222:O222"/>
    <mergeCell ref="D223:F223"/>
    <mergeCell ref="G223:I223"/>
    <mergeCell ref="J223:L223"/>
    <mergeCell ref="M223:O223"/>
    <mergeCell ref="D220:F220"/>
    <mergeCell ref="G220:I220"/>
    <mergeCell ref="J220:L220"/>
    <mergeCell ref="M220:O220"/>
    <mergeCell ref="D221:F221"/>
    <mergeCell ref="G221:I221"/>
    <mergeCell ref="J221:L221"/>
    <mergeCell ref="M221:O221"/>
    <mergeCell ref="D230:F230"/>
    <mergeCell ref="G230:I230"/>
    <mergeCell ref="J230:L230"/>
    <mergeCell ref="M230:O230"/>
    <mergeCell ref="D231:F231"/>
    <mergeCell ref="G231:I231"/>
    <mergeCell ref="J231:L231"/>
    <mergeCell ref="M231:O231"/>
    <mergeCell ref="D228:F228"/>
    <mergeCell ref="G228:I228"/>
    <mergeCell ref="J228:L228"/>
    <mergeCell ref="M228:O228"/>
    <mergeCell ref="D229:F229"/>
    <mergeCell ref="G229:I229"/>
    <mergeCell ref="J229:L229"/>
    <mergeCell ref="M229:O229"/>
    <mergeCell ref="D226:F226"/>
    <mergeCell ref="G226:I226"/>
    <mergeCell ref="J226:L226"/>
    <mergeCell ref="M226:O226"/>
    <mergeCell ref="D227:F227"/>
    <mergeCell ref="G227:I227"/>
    <mergeCell ref="J227:L227"/>
    <mergeCell ref="M227:O227"/>
    <mergeCell ref="D236:F236"/>
    <mergeCell ref="G236:I236"/>
    <mergeCell ref="J236:L236"/>
    <mergeCell ref="M236:O236"/>
    <mergeCell ref="D237:F237"/>
    <mergeCell ref="G237:I237"/>
    <mergeCell ref="J237:L237"/>
    <mergeCell ref="M237:O237"/>
    <mergeCell ref="D234:F234"/>
    <mergeCell ref="G234:I234"/>
    <mergeCell ref="J234:L234"/>
    <mergeCell ref="M234:O234"/>
    <mergeCell ref="D235:F235"/>
    <mergeCell ref="G235:I235"/>
    <mergeCell ref="J235:L235"/>
    <mergeCell ref="M235:O235"/>
    <mergeCell ref="D232:F232"/>
    <mergeCell ref="G232:I232"/>
    <mergeCell ref="J232:L232"/>
    <mergeCell ref="M232:O232"/>
    <mergeCell ref="D233:F233"/>
    <mergeCell ref="G233:I233"/>
    <mergeCell ref="J233:L233"/>
    <mergeCell ref="M233:O233"/>
    <mergeCell ref="D242:F242"/>
    <mergeCell ref="G242:I242"/>
    <mergeCell ref="J242:L242"/>
    <mergeCell ref="M242:O242"/>
    <mergeCell ref="D243:F243"/>
    <mergeCell ref="G243:I243"/>
    <mergeCell ref="J243:L243"/>
    <mergeCell ref="M243:O243"/>
    <mergeCell ref="D240:F240"/>
    <mergeCell ref="G240:I240"/>
    <mergeCell ref="J240:L240"/>
    <mergeCell ref="M240:O240"/>
    <mergeCell ref="D241:F241"/>
    <mergeCell ref="G241:I241"/>
    <mergeCell ref="J241:L241"/>
    <mergeCell ref="M241:O241"/>
    <mergeCell ref="D238:F238"/>
    <mergeCell ref="G238:I238"/>
    <mergeCell ref="J238:L238"/>
    <mergeCell ref="M238:O238"/>
    <mergeCell ref="D239:F239"/>
    <mergeCell ref="G239:I239"/>
    <mergeCell ref="J239:L239"/>
    <mergeCell ref="M239:O239"/>
    <mergeCell ref="D248:F248"/>
    <mergeCell ref="G248:I248"/>
    <mergeCell ref="J248:L248"/>
    <mergeCell ref="M248:O248"/>
    <mergeCell ref="D249:F249"/>
    <mergeCell ref="G249:I249"/>
    <mergeCell ref="J249:L249"/>
    <mergeCell ref="M249:O249"/>
    <mergeCell ref="D246:F246"/>
    <mergeCell ref="G246:I246"/>
    <mergeCell ref="J246:L246"/>
    <mergeCell ref="M246:O246"/>
    <mergeCell ref="D247:F247"/>
    <mergeCell ref="G247:I247"/>
    <mergeCell ref="J247:L247"/>
    <mergeCell ref="M247:O247"/>
    <mergeCell ref="D244:F244"/>
    <mergeCell ref="G244:I244"/>
    <mergeCell ref="J244:L244"/>
    <mergeCell ref="M244:O244"/>
    <mergeCell ref="D245:F245"/>
    <mergeCell ref="G245:I245"/>
    <mergeCell ref="J245:L245"/>
    <mergeCell ref="M245:O245"/>
    <mergeCell ref="D254:F254"/>
    <mergeCell ref="G254:I254"/>
    <mergeCell ref="J254:L254"/>
    <mergeCell ref="M254:O254"/>
    <mergeCell ref="D255:F255"/>
    <mergeCell ref="G255:I255"/>
    <mergeCell ref="J255:L255"/>
    <mergeCell ref="M255:O255"/>
    <mergeCell ref="D252:F252"/>
    <mergeCell ref="G252:I252"/>
    <mergeCell ref="J252:L252"/>
    <mergeCell ref="M252:O252"/>
    <mergeCell ref="D253:F253"/>
    <mergeCell ref="G253:I253"/>
    <mergeCell ref="J253:L253"/>
    <mergeCell ref="M253:O253"/>
    <mergeCell ref="D250:F250"/>
    <mergeCell ref="G250:I250"/>
    <mergeCell ref="J250:L250"/>
    <mergeCell ref="M250:O250"/>
    <mergeCell ref="D251:F251"/>
    <mergeCell ref="G251:I251"/>
    <mergeCell ref="J251:L251"/>
    <mergeCell ref="M251:O251"/>
    <mergeCell ref="D260:F260"/>
    <mergeCell ref="G260:I260"/>
    <mergeCell ref="J260:L260"/>
    <mergeCell ref="M260:O260"/>
    <mergeCell ref="D261:F261"/>
    <mergeCell ref="G261:I261"/>
    <mergeCell ref="J261:L261"/>
    <mergeCell ref="M261:O261"/>
    <mergeCell ref="D258:F258"/>
    <mergeCell ref="G258:I258"/>
    <mergeCell ref="J258:L258"/>
    <mergeCell ref="M258:O258"/>
    <mergeCell ref="D259:F259"/>
    <mergeCell ref="G259:I259"/>
    <mergeCell ref="J259:L259"/>
    <mergeCell ref="M259:O259"/>
    <mergeCell ref="D256:F256"/>
    <mergeCell ref="G256:I256"/>
    <mergeCell ref="J256:L256"/>
    <mergeCell ref="M256:O256"/>
    <mergeCell ref="D257:F257"/>
    <mergeCell ref="G257:I257"/>
    <mergeCell ref="J257:L257"/>
    <mergeCell ref="M257:O257"/>
    <mergeCell ref="D266:F266"/>
    <mergeCell ref="G266:I266"/>
    <mergeCell ref="J266:L266"/>
    <mergeCell ref="M266:O266"/>
    <mergeCell ref="D267:F267"/>
    <mergeCell ref="G267:I267"/>
    <mergeCell ref="J267:L267"/>
    <mergeCell ref="M267:O267"/>
    <mergeCell ref="D264:F264"/>
    <mergeCell ref="G264:I264"/>
    <mergeCell ref="J264:L264"/>
    <mergeCell ref="M264:O264"/>
    <mergeCell ref="D265:F265"/>
    <mergeCell ref="G265:I265"/>
    <mergeCell ref="J265:L265"/>
    <mergeCell ref="M265:O265"/>
    <mergeCell ref="D262:F262"/>
    <mergeCell ref="G262:I262"/>
    <mergeCell ref="J262:L262"/>
    <mergeCell ref="M262:O262"/>
    <mergeCell ref="D263:F263"/>
    <mergeCell ref="G263:I263"/>
    <mergeCell ref="J263:L263"/>
    <mergeCell ref="M263:O263"/>
    <mergeCell ref="D272:F272"/>
    <mergeCell ref="G272:I272"/>
    <mergeCell ref="J272:L272"/>
    <mergeCell ref="M272:O272"/>
    <mergeCell ref="D273:F273"/>
    <mergeCell ref="G273:I273"/>
    <mergeCell ref="J273:L273"/>
    <mergeCell ref="M273:O273"/>
    <mergeCell ref="D270:F270"/>
    <mergeCell ref="G270:I270"/>
    <mergeCell ref="J270:L270"/>
    <mergeCell ref="M270:O270"/>
    <mergeCell ref="D271:F271"/>
    <mergeCell ref="G271:I271"/>
    <mergeCell ref="J271:L271"/>
    <mergeCell ref="M271:O271"/>
    <mergeCell ref="D268:F268"/>
    <mergeCell ref="G268:I268"/>
    <mergeCell ref="J268:L268"/>
    <mergeCell ref="M268:O268"/>
    <mergeCell ref="D269:F269"/>
    <mergeCell ref="G269:I269"/>
    <mergeCell ref="J269:L269"/>
    <mergeCell ref="M269:O269"/>
    <mergeCell ref="D278:F278"/>
    <mergeCell ref="G278:I278"/>
    <mergeCell ref="J278:L278"/>
    <mergeCell ref="M278:O278"/>
    <mergeCell ref="D279:F279"/>
    <mergeCell ref="G279:I279"/>
    <mergeCell ref="J279:L279"/>
    <mergeCell ref="M279:O279"/>
    <mergeCell ref="D276:F276"/>
    <mergeCell ref="G276:I276"/>
    <mergeCell ref="J276:L276"/>
    <mergeCell ref="M276:O276"/>
    <mergeCell ref="D277:F277"/>
    <mergeCell ref="G277:I277"/>
    <mergeCell ref="J277:L277"/>
    <mergeCell ref="M277:O277"/>
    <mergeCell ref="D274:F274"/>
    <mergeCell ref="G274:I274"/>
    <mergeCell ref="J274:L274"/>
    <mergeCell ref="M274:O274"/>
    <mergeCell ref="D275:F275"/>
    <mergeCell ref="G275:I275"/>
    <mergeCell ref="J275:L275"/>
    <mergeCell ref="M275:O275"/>
    <mergeCell ref="D284:F284"/>
    <mergeCell ref="G284:I284"/>
    <mergeCell ref="J284:L284"/>
    <mergeCell ref="M284:O284"/>
    <mergeCell ref="D285:F285"/>
    <mergeCell ref="G285:I285"/>
    <mergeCell ref="J285:L285"/>
    <mergeCell ref="M285:O285"/>
    <mergeCell ref="D282:F282"/>
    <mergeCell ref="G282:I282"/>
    <mergeCell ref="J282:L282"/>
    <mergeCell ref="M282:O282"/>
    <mergeCell ref="D283:F283"/>
    <mergeCell ref="G283:I283"/>
    <mergeCell ref="J283:L283"/>
    <mergeCell ref="M283:O283"/>
    <mergeCell ref="D280:F280"/>
    <mergeCell ref="G280:I280"/>
    <mergeCell ref="J280:L280"/>
    <mergeCell ref="M280:O280"/>
    <mergeCell ref="D281:F281"/>
    <mergeCell ref="G281:I281"/>
    <mergeCell ref="J281:L281"/>
    <mergeCell ref="M281:O281"/>
    <mergeCell ref="D290:F290"/>
    <mergeCell ref="G290:I290"/>
    <mergeCell ref="J290:L290"/>
    <mergeCell ref="M290:O290"/>
    <mergeCell ref="D291:F291"/>
    <mergeCell ref="G291:I291"/>
    <mergeCell ref="J291:L291"/>
    <mergeCell ref="M291:O291"/>
    <mergeCell ref="D288:F288"/>
    <mergeCell ref="G288:I288"/>
    <mergeCell ref="J288:L288"/>
    <mergeCell ref="M288:O288"/>
    <mergeCell ref="D289:F289"/>
    <mergeCell ref="G289:I289"/>
    <mergeCell ref="J289:L289"/>
    <mergeCell ref="M289:O289"/>
    <mergeCell ref="D286:F286"/>
    <mergeCell ref="G286:I286"/>
    <mergeCell ref="J286:L286"/>
    <mergeCell ref="M286:O286"/>
    <mergeCell ref="D287:F287"/>
    <mergeCell ref="G287:I287"/>
    <mergeCell ref="J287:L287"/>
    <mergeCell ref="M287:O287"/>
    <mergeCell ref="D296:F296"/>
    <mergeCell ref="G296:I296"/>
    <mergeCell ref="J296:L296"/>
    <mergeCell ref="M296:O296"/>
    <mergeCell ref="D297:F297"/>
    <mergeCell ref="G297:I297"/>
    <mergeCell ref="J297:L297"/>
    <mergeCell ref="M297:O297"/>
    <mergeCell ref="D294:F294"/>
    <mergeCell ref="G294:I294"/>
    <mergeCell ref="J294:L294"/>
    <mergeCell ref="M294:O294"/>
    <mergeCell ref="D295:F295"/>
    <mergeCell ref="G295:I295"/>
    <mergeCell ref="J295:L295"/>
    <mergeCell ref="M295:O295"/>
    <mergeCell ref="D292:F292"/>
    <mergeCell ref="G292:I292"/>
    <mergeCell ref="J292:L292"/>
    <mergeCell ref="M292:O292"/>
    <mergeCell ref="D293:F293"/>
    <mergeCell ref="G293:I293"/>
    <mergeCell ref="J293:L293"/>
    <mergeCell ref="M293:O293"/>
    <mergeCell ref="D302:F302"/>
    <mergeCell ref="G302:I302"/>
    <mergeCell ref="J302:L302"/>
    <mergeCell ref="M302:O302"/>
    <mergeCell ref="D303:F303"/>
    <mergeCell ref="G303:I303"/>
    <mergeCell ref="J303:L303"/>
    <mergeCell ref="M303:O303"/>
    <mergeCell ref="D300:F300"/>
    <mergeCell ref="G300:I300"/>
    <mergeCell ref="J300:L300"/>
    <mergeCell ref="M300:O300"/>
    <mergeCell ref="D301:F301"/>
    <mergeCell ref="G301:I301"/>
    <mergeCell ref="J301:L301"/>
    <mergeCell ref="M301:O301"/>
    <mergeCell ref="D298:F298"/>
    <mergeCell ref="G298:I298"/>
    <mergeCell ref="J298:L298"/>
    <mergeCell ref="M298:O298"/>
    <mergeCell ref="D299:F299"/>
    <mergeCell ref="G299:I299"/>
    <mergeCell ref="J299:L299"/>
    <mergeCell ref="M299:O299"/>
    <mergeCell ref="D308:F308"/>
    <mergeCell ref="G308:I308"/>
    <mergeCell ref="J308:L308"/>
    <mergeCell ref="M308:O308"/>
    <mergeCell ref="D309:F309"/>
    <mergeCell ref="G309:I309"/>
    <mergeCell ref="J309:L309"/>
    <mergeCell ref="M309:O309"/>
    <mergeCell ref="D306:F306"/>
    <mergeCell ref="G306:I306"/>
    <mergeCell ref="J306:L306"/>
    <mergeCell ref="M306:O306"/>
    <mergeCell ref="D307:F307"/>
    <mergeCell ref="G307:I307"/>
    <mergeCell ref="J307:L307"/>
    <mergeCell ref="M307:O307"/>
    <mergeCell ref="D304:F304"/>
    <mergeCell ref="G304:I304"/>
    <mergeCell ref="J304:L304"/>
    <mergeCell ref="M304:O304"/>
    <mergeCell ref="D305:F305"/>
    <mergeCell ref="G305:I305"/>
    <mergeCell ref="J305:L305"/>
    <mergeCell ref="M305:O305"/>
    <mergeCell ref="D314:F314"/>
    <mergeCell ref="G314:I314"/>
    <mergeCell ref="J314:L314"/>
    <mergeCell ref="M314:O314"/>
    <mergeCell ref="D315:F315"/>
    <mergeCell ref="G315:I315"/>
    <mergeCell ref="J315:L315"/>
    <mergeCell ref="M315:O315"/>
    <mergeCell ref="D312:F312"/>
    <mergeCell ref="G312:I312"/>
    <mergeCell ref="J312:L312"/>
    <mergeCell ref="M312:O312"/>
    <mergeCell ref="D313:F313"/>
    <mergeCell ref="G313:I313"/>
    <mergeCell ref="J313:L313"/>
    <mergeCell ref="M313:O313"/>
    <mergeCell ref="D310:F310"/>
    <mergeCell ref="G310:I310"/>
    <mergeCell ref="J310:L310"/>
    <mergeCell ref="M310:O310"/>
    <mergeCell ref="D311:F311"/>
    <mergeCell ref="G311:I311"/>
    <mergeCell ref="J311:L311"/>
    <mergeCell ref="M311:O311"/>
    <mergeCell ref="D320:F320"/>
    <mergeCell ref="G320:I320"/>
    <mergeCell ref="J320:L320"/>
    <mergeCell ref="M320:O320"/>
    <mergeCell ref="D321:F321"/>
    <mergeCell ref="G321:I321"/>
    <mergeCell ref="J321:L321"/>
    <mergeCell ref="M321:O321"/>
    <mergeCell ref="D318:F318"/>
    <mergeCell ref="G318:I318"/>
    <mergeCell ref="J318:L318"/>
    <mergeCell ref="M318:O318"/>
    <mergeCell ref="D319:F319"/>
    <mergeCell ref="G319:I319"/>
    <mergeCell ref="J319:L319"/>
    <mergeCell ref="M319:O319"/>
    <mergeCell ref="D316:F316"/>
    <mergeCell ref="G316:I316"/>
    <mergeCell ref="J316:L316"/>
    <mergeCell ref="M316:O316"/>
    <mergeCell ref="D317:F317"/>
    <mergeCell ref="G317:I317"/>
    <mergeCell ref="J317:L317"/>
    <mergeCell ref="M317:O317"/>
    <mergeCell ref="D326:F326"/>
    <mergeCell ref="G326:I326"/>
    <mergeCell ref="J326:L326"/>
    <mergeCell ref="M326:O326"/>
    <mergeCell ref="D327:F327"/>
    <mergeCell ref="G327:I327"/>
    <mergeCell ref="J327:L327"/>
    <mergeCell ref="M327:O327"/>
    <mergeCell ref="D324:F324"/>
    <mergeCell ref="G324:I324"/>
    <mergeCell ref="J324:L324"/>
    <mergeCell ref="M324:O324"/>
    <mergeCell ref="D325:F325"/>
    <mergeCell ref="G325:I325"/>
    <mergeCell ref="J325:L325"/>
    <mergeCell ref="M325:O325"/>
    <mergeCell ref="D322:F322"/>
    <mergeCell ref="G322:I322"/>
    <mergeCell ref="J322:L322"/>
    <mergeCell ref="M322:O322"/>
    <mergeCell ref="D323:F323"/>
    <mergeCell ref="G323:I323"/>
    <mergeCell ref="J323:L323"/>
    <mergeCell ref="M323:O323"/>
    <mergeCell ref="D332:F332"/>
    <mergeCell ref="G332:I332"/>
    <mergeCell ref="J332:L332"/>
    <mergeCell ref="M332:O332"/>
    <mergeCell ref="D333:F333"/>
    <mergeCell ref="G333:I333"/>
    <mergeCell ref="J333:L333"/>
    <mergeCell ref="M333:O333"/>
    <mergeCell ref="D330:F330"/>
    <mergeCell ref="G330:I330"/>
    <mergeCell ref="J330:L330"/>
    <mergeCell ref="M330:O330"/>
    <mergeCell ref="D331:F331"/>
    <mergeCell ref="G331:I331"/>
    <mergeCell ref="J331:L331"/>
    <mergeCell ref="M331:O331"/>
    <mergeCell ref="D328:F328"/>
    <mergeCell ref="G328:I328"/>
    <mergeCell ref="J328:L328"/>
    <mergeCell ref="M328:O328"/>
    <mergeCell ref="D329:F329"/>
    <mergeCell ref="G329:I329"/>
    <mergeCell ref="J329:L329"/>
    <mergeCell ref="M329:O329"/>
    <mergeCell ref="D338:F338"/>
    <mergeCell ref="G338:I338"/>
    <mergeCell ref="J338:L338"/>
    <mergeCell ref="M338:O338"/>
    <mergeCell ref="D339:F339"/>
    <mergeCell ref="G339:I339"/>
    <mergeCell ref="J339:L339"/>
    <mergeCell ref="M339:O339"/>
    <mergeCell ref="D336:F336"/>
    <mergeCell ref="G336:I336"/>
    <mergeCell ref="J336:L336"/>
    <mergeCell ref="M336:O336"/>
    <mergeCell ref="D337:F337"/>
    <mergeCell ref="G337:I337"/>
    <mergeCell ref="J337:L337"/>
    <mergeCell ref="M337:O337"/>
    <mergeCell ref="D334:F334"/>
    <mergeCell ref="G334:I334"/>
    <mergeCell ref="J334:L334"/>
    <mergeCell ref="M334:O334"/>
    <mergeCell ref="D335:F335"/>
    <mergeCell ref="G335:I335"/>
    <mergeCell ref="J335:L335"/>
    <mergeCell ref="M335:O335"/>
    <mergeCell ref="D344:F344"/>
    <mergeCell ref="G344:I344"/>
    <mergeCell ref="J344:L344"/>
    <mergeCell ref="M344:O344"/>
    <mergeCell ref="D345:F345"/>
    <mergeCell ref="G345:I345"/>
    <mergeCell ref="J345:L345"/>
    <mergeCell ref="M345:O345"/>
    <mergeCell ref="D342:F342"/>
    <mergeCell ref="G342:I342"/>
    <mergeCell ref="J342:L342"/>
    <mergeCell ref="M342:O342"/>
    <mergeCell ref="D343:F343"/>
    <mergeCell ref="G343:I343"/>
    <mergeCell ref="J343:L343"/>
    <mergeCell ref="M343:O343"/>
    <mergeCell ref="D340:F340"/>
    <mergeCell ref="G340:I340"/>
    <mergeCell ref="J340:L340"/>
    <mergeCell ref="M340:O340"/>
    <mergeCell ref="D341:F341"/>
    <mergeCell ref="G341:I341"/>
    <mergeCell ref="J341:L341"/>
    <mergeCell ref="M341:O341"/>
    <mergeCell ref="D350:F350"/>
    <mergeCell ref="G350:I350"/>
    <mergeCell ref="J350:L350"/>
    <mergeCell ref="M350:O350"/>
    <mergeCell ref="D351:F351"/>
    <mergeCell ref="G351:I351"/>
    <mergeCell ref="J351:L351"/>
    <mergeCell ref="M351:O351"/>
    <mergeCell ref="D348:F348"/>
    <mergeCell ref="G348:I348"/>
    <mergeCell ref="J348:L348"/>
    <mergeCell ref="M348:O348"/>
    <mergeCell ref="D349:F349"/>
    <mergeCell ref="G349:I349"/>
    <mergeCell ref="J349:L349"/>
    <mergeCell ref="M349:O349"/>
    <mergeCell ref="D346:F346"/>
    <mergeCell ref="G346:I346"/>
    <mergeCell ref="J346:L346"/>
    <mergeCell ref="M346:O346"/>
    <mergeCell ref="D347:F347"/>
    <mergeCell ref="G347:I347"/>
    <mergeCell ref="J347:L347"/>
    <mergeCell ref="M347:O347"/>
    <mergeCell ref="D356:F356"/>
    <mergeCell ref="G356:I356"/>
    <mergeCell ref="J356:L356"/>
    <mergeCell ref="M356:O356"/>
    <mergeCell ref="D357:F357"/>
    <mergeCell ref="G357:I357"/>
    <mergeCell ref="J357:L357"/>
    <mergeCell ref="M357:O357"/>
    <mergeCell ref="D354:F354"/>
    <mergeCell ref="G354:I354"/>
    <mergeCell ref="J354:L354"/>
    <mergeCell ref="M354:O354"/>
    <mergeCell ref="D355:F355"/>
    <mergeCell ref="G355:I355"/>
    <mergeCell ref="J355:L355"/>
    <mergeCell ref="M355:O355"/>
    <mergeCell ref="D352:F352"/>
    <mergeCell ref="G352:I352"/>
    <mergeCell ref="J352:L352"/>
    <mergeCell ref="M352:O352"/>
    <mergeCell ref="D353:F353"/>
    <mergeCell ref="G353:I353"/>
    <mergeCell ref="J353:L353"/>
    <mergeCell ref="M353:O353"/>
    <mergeCell ref="D362:F362"/>
    <mergeCell ref="G362:I362"/>
    <mergeCell ref="J362:L362"/>
    <mergeCell ref="M362:O362"/>
    <mergeCell ref="D363:F363"/>
    <mergeCell ref="G363:I363"/>
    <mergeCell ref="J363:L363"/>
    <mergeCell ref="M363:O363"/>
    <mergeCell ref="D360:F360"/>
    <mergeCell ref="G360:I360"/>
    <mergeCell ref="J360:L360"/>
    <mergeCell ref="M360:O360"/>
    <mergeCell ref="D361:F361"/>
    <mergeCell ref="G361:I361"/>
    <mergeCell ref="J361:L361"/>
    <mergeCell ref="M361:O361"/>
    <mergeCell ref="D358:F358"/>
    <mergeCell ref="G358:I358"/>
    <mergeCell ref="J358:L358"/>
    <mergeCell ref="M358:O358"/>
    <mergeCell ref="D359:F359"/>
    <mergeCell ref="G359:I359"/>
    <mergeCell ref="J359:L359"/>
    <mergeCell ref="M359:O359"/>
    <mergeCell ref="D368:F368"/>
    <mergeCell ref="G368:I368"/>
    <mergeCell ref="J368:L368"/>
    <mergeCell ref="M368:O368"/>
    <mergeCell ref="D369:F369"/>
    <mergeCell ref="G369:I369"/>
    <mergeCell ref="J369:L369"/>
    <mergeCell ref="M369:O369"/>
    <mergeCell ref="D366:F366"/>
    <mergeCell ref="G366:I366"/>
    <mergeCell ref="J366:L366"/>
    <mergeCell ref="M366:O366"/>
    <mergeCell ref="D367:F367"/>
    <mergeCell ref="G367:I367"/>
    <mergeCell ref="J367:L367"/>
    <mergeCell ref="M367:O367"/>
    <mergeCell ref="D364:F364"/>
    <mergeCell ref="G364:I364"/>
    <mergeCell ref="J364:L364"/>
    <mergeCell ref="M364:O364"/>
    <mergeCell ref="D365:F365"/>
    <mergeCell ref="G365:I365"/>
    <mergeCell ref="J365:L365"/>
    <mergeCell ref="M365:O365"/>
    <mergeCell ref="D374:F374"/>
    <mergeCell ref="G374:I374"/>
    <mergeCell ref="J374:L374"/>
    <mergeCell ref="M374:O374"/>
    <mergeCell ref="D375:F375"/>
    <mergeCell ref="G375:I375"/>
    <mergeCell ref="J375:L375"/>
    <mergeCell ref="M375:O375"/>
    <mergeCell ref="D372:F372"/>
    <mergeCell ref="G372:I372"/>
    <mergeCell ref="J372:L372"/>
    <mergeCell ref="M372:O372"/>
    <mergeCell ref="D373:F373"/>
    <mergeCell ref="G373:I373"/>
    <mergeCell ref="J373:L373"/>
    <mergeCell ref="M373:O373"/>
    <mergeCell ref="D370:F370"/>
    <mergeCell ref="G370:I370"/>
    <mergeCell ref="J370:L370"/>
    <mergeCell ref="M370:O370"/>
    <mergeCell ref="D371:F371"/>
    <mergeCell ref="G371:I371"/>
    <mergeCell ref="J371:L371"/>
    <mergeCell ref="M371:O371"/>
    <mergeCell ref="J381:L381"/>
    <mergeCell ref="M381:O381"/>
    <mergeCell ref="D378:F378"/>
    <mergeCell ref="G378:I378"/>
    <mergeCell ref="J378:L378"/>
    <mergeCell ref="M378:O378"/>
    <mergeCell ref="D379:F379"/>
    <mergeCell ref="G379:I379"/>
    <mergeCell ref="J379:L379"/>
    <mergeCell ref="M379:O379"/>
    <mergeCell ref="G376:I376"/>
    <mergeCell ref="J376:L376"/>
    <mergeCell ref="M376:O376"/>
    <mergeCell ref="D377:F377"/>
    <mergeCell ref="G377:I377"/>
    <mergeCell ref="J377:L377"/>
    <mergeCell ref="M377:O377"/>
    <mergeCell ref="D386:F386"/>
    <mergeCell ref="G386:I386"/>
    <mergeCell ref="J386:L386"/>
    <mergeCell ref="M386:O386"/>
    <mergeCell ref="D387:F387"/>
    <mergeCell ref="G387:I387"/>
    <mergeCell ref="J387:L387"/>
    <mergeCell ref="M387:O387"/>
    <mergeCell ref="D384:F384"/>
    <mergeCell ref="G384:I384"/>
    <mergeCell ref="J384:L384"/>
    <mergeCell ref="M384:O384"/>
    <mergeCell ref="D385:F385"/>
    <mergeCell ref="G385:I385"/>
    <mergeCell ref="J385:L385"/>
    <mergeCell ref="M385:O385"/>
    <mergeCell ref="A6:AA6"/>
    <mergeCell ref="D382:F382"/>
    <mergeCell ref="G382:I382"/>
    <mergeCell ref="J382:L382"/>
    <mergeCell ref="M382:O382"/>
    <mergeCell ref="D383:F383"/>
    <mergeCell ref="G383:I383"/>
    <mergeCell ref="J383:L383"/>
    <mergeCell ref="M383:O383"/>
    <mergeCell ref="D376:F376"/>
    <mergeCell ref="D380:F380"/>
    <mergeCell ref="G380:I380"/>
    <mergeCell ref="J380:L380"/>
    <mergeCell ref="M380:O380"/>
    <mergeCell ref="D381:F381"/>
    <mergeCell ref="G381:I38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firstPageNumber="65" fitToHeight="50" orientation="portrait" useFirstPageNumber="1" horizontalDpi="4294967293" r:id="rId1"/>
  <headerFooter>
    <oddHeader>&amp;C&amp;"Times New Roman,обычный"&amp;18&amp;P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Приложение № 1 </vt:lpstr>
      <vt:lpstr>Приложение № 2</vt:lpstr>
      <vt:lpstr>Приложение № 3</vt:lpstr>
      <vt:lpstr>Приложение № 4</vt:lpstr>
      <vt:lpstr>'Приложение № 3'!_GoBack</vt:lpstr>
      <vt:lpstr>'Приложение № 2'!Заголовки_для_печати</vt:lpstr>
      <vt:lpstr>'Приложение № 3'!Заголовки_для_печати</vt:lpstr>
      <vt:lpstr>'Приложение № 4'!Заголовки_для_печати</vt:lpstr>
      <vt:lpstr>'Приложение № 1 '!Область_печати</vt:lpstr>
      <vt:lpstr>'Приложение № 2'!Область_печати</vt:lpstr>
      <vt:lpstr>'Приложение № 3'!Область_печати</vt:lpstr>
      <vt:lpstr>'Приложение №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Капустина</dc:creator>
  <cp:lastModifiedBy>gklukin</cp:lastModifiedBy>
  <cp:lastPrinted>2017-02-14T10:43:27Z</cp:lastPrinted>
  <dcterms:created xsi:type="dcterms:W3CDTF">2017-02-03T04:53:55Z</dcterms:created>
  <dcterms:modified xsi:type="dcterms:W3CDTF">2017-03-01T08:15:10Z</dcterms:modified>
</cp:coreProperties>
</file>